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КУЛТУРА\ККС 2024\"/>
    </mc:Choice>
  </mc:AlternateContent>
  <bookViews>
    <workbookView xWindow="0" yWindow="0" windowWidth="28800" windowHeight="11535"/>
  </bookViews>
  <sheets>
    <sheet name="Приложение 1" sheetId="4" r:id="rId1"/>
  </sheets>
  <definedNames>
    <definedName name="_xlnm.Print_Titles" localSheetId="0">'Приложение 1'!$3:$3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4" i="4" l="1"/>
  <c r="G94" i="4"/>
  <c r="G134" i="4" s="1"/>
  <c r="I129" i="4" l="1"/>
  <c r="H127" i="4"/>
  <c r="F127" i="4" s="1"/>
  <c r="H124" i="4"/>
  <c r="F124" i="4" s="1"/>
  <c r="H122" i="4"/>
  <c r="F122" i="4" s="1"/>
  <c r="H118" i="4"/>
  <c r="F118" i="4" s="1"/>
  <c r="H116" i="4"/>
  <c r="F116" i="4" s="1"/>
  <c r="I113" i="4"/>
  <c r="H113" i="4" s="1"/>
  <c r="F113" i="4" s="1"/>
  <c r="H109" i="4" l="1"/>
  <c r="F109" i="4" s="1"/>
  <c r="I107" i="4"/>
  <c r="H104" i="4" s="1"/>
  <c r="F104" i="4" s="1"/>
  <c r="I97" i="4"/>
  <c r="H94" i="4" l="1"/>
  <c r="F94" i="4" s="1"/>
  <c r="I93" i="4"/>
  <c r="H92" i="4" s="1"/>
  <c r="F92" i="4" s="1"/>
  <c r="H90" i="4"/>
  <c r="F90" i="4" s="1"/>
  <c r="H80" i="4"/>
  <c r="F80" i="4" s="1"/>
  <c r="H72" i="4"/>
  <c r="F72" i="4" s="1"/>
  <c r="H64" i="4"/>
  <c r="F64" i="4" s="1"/>
  <c r="I63" i="4"/>
  <c r="H60" i="4" s="1"/>
  <c r="F60" i="4" s="1"/>
  <c r="H59" i="4"/>
  <c r="F59" i="4" s="1"/>
  <c r="H56" i="4"/>
  <c r="F56" i="4" s="1"/>
  <c r="H48" i="4"/>
  <c r="F48" i="4" s="1"/>
  <c r="H45" i="4"/>
  <c r="F45" i="4" s="1"/>
  <c r="H32" i="4"/>
  <c r="F32" i="4" s="1"/>
  <c r="H27" i="4"/>
  <c r="F27" i="4" s="1"/>
  <c r="H26" i="4"/>
  <c r="F26" i="4" s="1"/>
  <c r="H23" i="4"/>
  <c r="F23" i="4" s="1"/>
  <c r="I22" i="4"/>
  <c r="H21" i="4" s="1"/>
  <c r="F21" i="4" s="1"/>
  <c r="I20" i="4"/>
  <c r="H15" i="4"/>
  <c r="F15" i="4" s="1"/>
  <c r="H13" i="4"/>
  <c r="F13" i="4" s="1"/>
  <c r="H12" i="4"/>
  <c r="F12" i="4" s="1"/>
  <c r="F11" i="4"/>
  <c r="H7" i="4"/>
  <c r="F7" i="4" s="1"/>
  <c r="H5" i="4"/>
  <c r="H16" i="4" l="1"/>
  <c r="F16" i="4" s="1"/>
  <c r="I134" i="4"/>
  <c r="F5" i="4"/>
  <c r="H99" i="4" l="1"/>
  <c r="H134" i="4" s="1"/>
  <c r="F99" i="4" l="1"/>
  <c r="F134" i="4" s="1"/>
</calcChain>
</file>

<file path=xl/sharedStrings.xml><?xml version="1.0" encoding="utf-8"?>
<sst xmlns="http://schemas.openxmlformats.org/spreadsheetml/2006/main" count="234" uniqueCount="222">
  <si>
    <t>ПРОЕКТ</t>
  </si>
  <si>
    <t>Международен театрален фестивал „Лято, кукли и приятели 2024“</t>
  </si>
  <si>
    <t>„Медея“</t>
  </si>
  <si>
    <t>„Предизвикателството“</t>
  </si>
  <si>
    <t>Представителна изложба на НГПИ „Тревненска школа”</t>
  </si>
  <si>
    <t>„Срещи с преводачи (Мeet the Тranslator)“</t>
  </si>
  <si>
    <t>ХIII Международен „Трабант фест – Велико Търново 2024“</t>
  </si>
  <si>
    <t>„Три сестри“ – театрален спектакъл по А. П. Чехов</t>
  </si>
  <si>
    <t>„Търновски китари v.1.0“</t>
  </si>
  <si>
    <t>„Фюжън фест, Велико Търново 2024“</t>
  </si>
  <si>
    <t>„1.кв.м. Изкуство“</t>
  </si>
  <si>
    <t>„48 часа Варуша юг“ – общностен фестивал</t>
  </si>
  <si>
    <t>„Арт лято 2024“</t>
  </si>
  <si>
    <t>„Близък прочит“</t>
  </si>
  <si>
    <t>„Концертни програми от Virginia Ballet“</t>
  </si>
  <si>
    <t>„Вътрешни стенописни експозиции 2024“</t>
  </si>
  <si>
    <t>ГОЛДЕН ФЕМИ ФИЛМ ФЕСТИВАЛ – ВЕЛИКО ТЪРНОВО - 2024г.</t>
  </si>
  <si>
    <t>Лятно училище по занаяти за деца „Занаятът - моето хоби, занаятът - моя професия“</t>
  </si>
  <si>
    <t>Четвърто изнесено издание на "Международен кинофестивал за късометражно кино Карантината" - 2024 година във Велико Търново</t>
  </si>
  <si>
    <t>„Maлка детска класика“</t>
  </si>
  <si>
    <t>Античен фестивал „Нике – играта и победата“</t>
  </si>
  <si>
    <t>Национална младежка изложба „Go Ahead/Продължавай“</t>
  </si>
  <si>
    <t>Симпозиум ИЗКУСТВО - ПРИРОДА Габровци 2024 „Обратно към реката”</t>
  </si>
  <si>
    <t>„Международен кино-литературен фестивал Синелибри – Велико Търново 2024 (Cinelibri IFF)“</t>
  </si>
  <si>
    <t>22-ри Международен конкурс „СРЕБЪРНА ЯНТРА” 2024</t>
  </si>
  <si>
    <t>Театрално-танцов спектакъл „Не мислим“</t>
  </si>
  <si>
    <t>„Звук 6“</t>
  </si>
  <si>
    <t>XXVII Старопланински събор “Балкан фолк 2024” Старопланински събор Балкан фолк –</t>
  </si>
  <si>
    <t>„Между четката и перото“</t>
  </si>
  <si>
    <t>„Втори международен арт пленер – Вдъхновение на Ксилифор“</t>
  </si>
  <si>
    <t>„26-ти Международен фолклорен фестивал ВЕЛИКО ТЪРНОВО 2024 “ Фондация „Международен съвет на организаторите на фестивали за фолклор и традиционни изкуства-</t>
  </si>
  <si>
    <t>Документален филм ,,ПЪРВИЯТ“</t>
  </si>
  <si>
    <t>„Царски звук“</t>
  </si>
  <si>
    <t>XI Международен конкурс за вокална и инструментална музика „Звукът на времето”</t>
  </si>
  <si>
    <t>Благотворителен концерт под надслов “Търновче“ и приятели в памет на г-жа Бонка Бонева“</t>
  </si>
  <si>
    <t>„Търново Fantasy История“</t>
  </si>
  <si>
    <t>„Приказка за една принцеса, грахово зърно и още нещо“ от Стефан Янев</t>
  </si>
  <si>
    <t>КАНДИДАТСТВАЩА ОРГАНИЗАЦИЯ</t>
  </si>
  <si>
    <t>Театър ВЕСЕЛ, ЕТ „Веселин Василев-ВЕСЕЛ”</t>
  </si>
  <si>
    <t>Сдружение „КултАрт“</t>
  </si>
  <si>
    <t>„Премиерстудио плюс“ ЕООД</t>
  </si>
  <si>
    <t>Национална Гимназия за Приложни Изкуства „Тревненска школа‘</t>
  </si>
  <si>
    <t>„Транслит” ЕООД</t>
  </si>
  <si>
    <t>Ретро Клуб Трабант – ВЕЛИКО ТЪРНОВО</t>
  </si>
  <si>
    <t>Сдружение „Театър Вятър“</t>
  </si>
  <si>
    <t>Сдружение „Младежи за развитие на Лясковец“</t>
  </si>
  <si>
    <t>Сдружение „Фюжън Уей“</t>
  </si>
  <si>
    <t>Фондация „Фондация за съвременно изкуство и медии“</t>
  </si>
  <si>
    <t>Сдружение “ВТ Ивентс”</t>
  </si>
  <si>
    <t>Фондация “АРТ ЛЯТО”</t>
  </si>
  <si>
    <t>„ЛитПрес“ ЕООД</t>
  </si>
  <si>
    <t>Фондация “Юут Фаундейшън”</t>
  </si>
  <si>
    <t>Фондация ,,НАРАТИВА”</t>
  </si>
  <si>
    <t>„ЕМ. ДЖИ.И.3“ ЕООД</t>
  </si>
  <si>
    <t>Сдружение с нестопанска цел в обществена полза „Самоводска чаршия“</t>
  </si>
  <si>
    <t>Сдружение "Школа по изкуствата за деца и младежи в неравностойно положение Дедал"</t>
  </si>
  <si>
    <t>Сдружение „Полифония“</t>
  </si>
  <si>
    <t>Сдружение за антични реконструкции „Мос Майорум Улпие Сердице“</t>
  </si>
  <si>
    <t>„Съюз на българските художници“ – представителство Велико Търново</t>
  </si>
  <si>
    <t>Сдружение „Дупини“</t>
  </si>
  <si>
    <t>Фондация „Синелибри“</t>
  </si>
  <si>
    <t>Сдружение „СРЕБЪРНА ЯНТРА – 2003”</t>
  </si>
  <si>
    <t>Сдружение „Клуб по танци Ун бесо”</t>
  </si>
  <si>
    <t>Анна Бачева</t>
  </si>
  <si>
    <t>СД "Спектър" Велико Търново</t>
  </si>
  <si>
    <t>Сдружение „Туристическо дружество „Трапезица - 1902“</t>
  </si>
  <si>
    <t>България /ЦИОФФ-България/”</t>
  </si>
  <si>
    <t>,,Тристан филм“ ЕООД</t>
  </si>
  <si>
    <t>„Комет Сити“ ООД</t>
  </si>
  <si>
    <t>Сдружение “Елита”</t>
  </si>
  <si>
    <t>Сдружение „ФА „Търновче“</t>
  </si>
  <si>
    <t>„5 за 4“ ООД</t>
  </si>
  <si>
    <t>Сдружение „Икона“</t>
  </si>
  <si>
    <t>Сдружение „Пътуващо пространство“</t>
  </si>
  <si>
    <t>СРЕДНА ОЦЕНКА</t>
  </si>
  <si>
    <t>Обосновка за намаление на дейности</t>
  </si>
  <si>
    <t>„Изкуството на зографа“ - Изложба. Рисунки на йеромонах Анастасий Светогорец. Представяне на изданието „Тълкование на зографското изкуство“ на Дионисий от Фурна</t>
  </si>
  <si>
    <t>„Европейска народна академия“ ООД</t>
  </si>
  <si>
    <t>Класиране</t>
  </si>
  <si>
    <t>Залата ще бъде осигурена безвъзмездно от Община Велико Търново</t>
  </si>
  <si>
    <t xml:space="preserve">Съгл. Чл 17, ал.2 от правилата на програмата разходи за коктейл не се подкрепят </t>
  </si>
  <si>
    <t>Наем на летен театър - Летният театър ще бъде осигурен безвъзмездно от Община Велико Търново</t>
  </si>
  <si>
    <t>Превод за субтитриране на филми би следвало да е елемент от себестойността на билетите, срещу които ще се осъществява достъп до събитието.</t>
  </si>
  <si>
    <t>Разработването на авторска концепция, селекция,  куриране и филмово програмиране би следвало да са елементи от себестойността на билетите, срещу които ще се осъществява достъп до събитието.</t>
  </si>
  <si>
    <t xml:space="preserve">Съгл. Чл.31 от Правилата на програмата отчитането на средствата става до 1 месец след реализацията на проекта. За конкретния проект - до 03.12.2024 година. Разходи, направени и отчетени след  тази дата, Комисията счита за неотносими към реализацията на проекта. </t>
  </si>
  <si>
    <t>Тъй като екипът се състои от 4 човека, би следвало в бюджета да се отнесат нощувките само на тях. Т.е. 4 човека по 3 нощувки. Средната цена на една нощувка в този период в града е максимум 70 лв. Следователно общата стойност на нощувките в проекта следва да бъде изчислена така: (4*3*70)-350. Разликата от 510 лв трябва да бъде намалена от стойността на разхода, заложен за финансиране от Община Велико Търново</t>
  </si>
  <si>
    <t xml:space="preserve">Заснемане на събитията - Силно завишен разход. Необходимостта от заснемане се свежда от осигуряване на кратък документен материал, който би могъл да бъде 3 снимки за всеки от дните, за удостоверяване на провеждането на събитието. </t>
  </si>
  <si>
    <t xml:space="preserve">Комисията намира разходът за реклама и графичен дизайн като неотносим към реализацията на проекта.  </t>
  </si>
  <si>
    <t>800 лв Кандидатът следва да намали от останалите пера от заложените размери на разходите за съфинансиране, в съответствие с изискванията на програмата размерът на финансирането да съответства на получената средна оценка от Комисията.</t>
  </si>
  <si>
    <t>Транспорт - Липсва информация, за това какво ще се транспортира, маршрут.</t>
  </si>
  <si>
    <t>Платна за рисуване. Картините остават в разпореждане на кандидата, не следва да бъдат одобрени разходите за тях.</t>
  </si>
  <si>
    <t>Акрилни бои за рисуване. Картините остават в разпореждане на кандидата, не следва да бъдат одобрени разходите за тях.</t>
  </si>
  <si>
    <t>Наем на салон с. Леденик - ще бъде предоставен безвъзмездно</t>
  </si>
  <si>
    <t>Наем на салон с. Беляковец - ще бъде предоставен безвъзмездно</t>
  </si>
  <si>
    <t>Наем на салон за репетиции - ще бъде предоставен безвъзмездно</t>
  </si>
  <si>
    <t>Административните разходи следва да се намалят с 577 лв, тъй като съгласно чл.17, ал.1 т.1 на Правилата на Програмата техния размер не може да надвишава 10% от стойността на исканото съфинансиране.</t>
  </si>
  <si>
    <t>326 лв Кандидатът следва да намали от останалите пера от заложените размери на разходите за съфинансиране, в съответствие с изискванията на програмата размерът на съфинансирането да съответства на получената средна оценка от Комисията</t>
  </si>
  <si>
    <t xml:space="preserve">Фото и видеозаснемане - перото е достатъчно добре подсигурено в размера на нефинансов собствен принос. </t>
  </si>
  <si>
    <t>Рекламни материали за събитията от фестивала - отпечатване на плакати, винили за тривижъни, програми на фестивала с посочени часове и локации, изработка на рекламно-информационно видео на фестивала. Разходът не се финансира поради липса на количества и единични цени на плакати, винили, програми. Не е ясна стойността на рекламно-информационното видео.</t>
  </si>
  <si>
    <t>Комисията намира разходът за онлайн реклама за силно завишен. Тъй като има заложени собствени средства и собствен нефинансов принос за онлайн реклама, следва 736 лв да се премахнат от частта на исканото съфинансиране.</t>
  </si>
  <si>
    <t>Дневни доброволци - Комисията счита, че доброволците полагат доброволен труд. Организаторът е предвидил нематериално възнаграждение за доброволците под формата на собствен нефинансов принос.</t>
  </si>
  <si>
    <t>Проект "Вайръл" - разходът е описан като дейности с период по-голям от периода на провеждане на фестивала. Комисията счита, че е неотносим към проекта.</t>
  </si>
  <si>
    <t xml:space="preserve">Диджей партита - Комисията счита, че дейности в обекти, където се развива търговска дейност не следва да са предмет на финансиране по проект и разходът е неотносим към същността на събитието. </t>
  </si>
  <si>
    <t>Обосновка за намаление на разходите за съфинансиране от Община Велико Търново</t>
  </si>
  <si>
    <t>Художествен проект на плакети - Комисията счита, че не е оправдано всяка година за се прави наново художествен проект на плакети.</t>
  </si>
  <si>
    <t>Озвучаване и осветление на събития - некоректно определен разход, тъй като събитията се провеждат през деня, а освен това озвучаване и осветление е участието на партньорската организация Фондация "Арт Лято" съгласно т.16 на представения от кандидата апликационен формуляр.</t>
  </si>
  <si>
    <t xml:space="preserve">Ръководител на проекта - разходът за ръководител на проекта следва да се намали със 600 лв, за да бъде в допустимия размер до 10% от стойността на полученото съфинансиране, съгласно изискванията на чл.17, ал.1. от Правилата на Програмата </t>
  </si>
  <si>
    <t>Техническо обезпечаване на представленията и концертите на улични артисти. Комисията счита, че разходът не е реалистичен и следва да се премахне от частта на съфинансирането от Община Велико Търново</t>
  </si>
  <si>
    <t>Онлайн реклама - силно завишен разход. Следва да се премахне от частта за съфинансиране от Община Велико Търново. Разходът, който е предвиден в частта на собственото финансиране следва да осигури онлайн рекламата.</t>
  </si>
  <si>
    <t>Реклама и връзки с обществеността, включително графичен дизайн и рекламни материали. Три разнородни по своята същност дейности, които са формулирани в едно общо перо, без да е ясно кое колко струва. Комисията не може да определи необходимостта от този разход. В частта на собственото финансиране са осигурени средства за скромна рекламна кампания, каквато Кандидатът провежда в минали години на изданието.</t>
  </si>
  <si>
    <t>Настаняване и транспорт на изпълнители по модул "Седмична културна сцена" - разходът е неясно формулиран, не става ясно колко човека ще се настаняват при какви цени на нощувките, вид транспорт, маршрут. Следователно, частта от този разхода, който е 1680 лв за финансиране от Общината, не се одобрява.</t>
  </si>
  <si>
    <t>Настаняване и транспорт на изпълнители по модул "Етно фюжън фест" - разходът е неясно формулиран, не става ясно колко човека ще се настаняват при какви цени на нощувките, вид транспорт, маршрут. Следователно, частта от този разхода, който е 960 лв за финансиране от Общината, не се одобрява.</t>
  </si>
  <si>
    <t xml:space="preserve">Намаление на хонорарите в частта административни разходи със 750 лв - Комисията счита, че административните разходи са неоправдано високи и техният размер следва да бъде не повече от 10% от исканото съфинансиране, съгласно чл.17, ал.1, т.1 от Правилата на програмата. </t>
  </si>
  <si>
    <t>Хонорар хореограф - Комисията счита, че разходът е неотносим към реализацията на проекта, тъй като се дублира с възнаграждението на хореографа за целогодишната му работа с децата от школата към Младежки дом гр. Велико Търново. Реалистична стойност на разхода за конкретната работа по реализация на проекта е 400 лв</t>
  </si>
  <si>
    <t>Отпечатване на сертификати за участие - разходът е неоправдан, на фона на високата себестойност на един потребител на проекта. Комисията счита, че не следва да се съфинансира.</t>
  </si>
  <si>
    <t>Изработка на престилки за проекта - разходът е неоправдан, на фона на високата себестойност на един потребител на проекта. Комисията счита, че не следва да се съфинансира.</t>
  </si>
  <si>
    <t>Разходи за материали за обучение - разходът е силно завишен за заявените 5-6 деца на обучение. Комисията счита, че материалите за всяко обучение по съответните занаяти не следва да бъдат съфинансирани с повече от 20 лв</t>
  </si>
  <si>
    <t>Корекция на административните разходи (хонорар на ръководител, координатор и счетоводител) до размер на 10% от одобреното съфинансиране, съгласно чл.17,ал.1, т.1</t>
  </si>
  <si>
    <t>Граждански договори - липсва обосновка за извършването на каква работа ще бъде разхода за граждански договор. Комисията счита, че разходи с неточно, или подвеждащо описание не следва да се съфинансират</t>
  </si>
  <si>
    <t>Наем на МДТ К.Кисимов - Залата ще бъде осигурена безвъзмездно</t>
  </si>
  <si>
    <t>Изработване на филм, премиера, представяне</t>
  </si>
  <si>
    <t>ТВ заснемане и директно излъчване - разходът е неоправдано висок, Комисията счита, че не следва да се съфинансира</t>
  </si>
  <si>
    <t>Печат дипломи -разходът е неоправдано висок, Комисията счита, че не следва да се съфинансира</t>
  </si>
  <si>
    <t>Канцеларски материали - консумативи - Съгласно чл. 17, ал.2 от Правилата на Програмата не се съфинансират</t>
  </si>
  <si>
    <t>Изработване на дигитал.визия на мс.материали/заставки за ONLINE и LIVE етапите - Комисията счита, че разходът е нереалистичен и не следва да се съфинансира.</t>
  </si>
  <si>
    <t>Да се коригира срокът на проекта!</t>
  </si>
  <si>
    <t>Счетоводител</t>
  </si>
  <si>
    <t>Шофьор</t>
  </si>
  <si>
    <t>Самолетни билети на гостуващите музикални изпълнители - обявени са двама гостуващи музиканти, а в бюджетът е предвидено самолетни билети за седем. Разходът за самолетни билети на пет от тях не представлява предмет на проектното предложение</t>
  </si>
  <si>
    <t>Хонорар на гостуващите музикални изпълнители - обявени са двама гостуващи музиканти, а е предвиден хонорар за седем. Разходът за хонорар на пет от тях не представлява предмет на проектното предложение</t>
  </si>
  <si>
    <t>Наем на озвучителна техника - ще бъде предоставена безвъзмездно в Летен театър.</t>
  </si>
  <si>
    <t>Оператори за заснемане на събитието - Заснемането на филм, за който Общината не държи пълните права за разпространение, няма да бъде финансирано по проекта.</t>
  </si>
  <si>
    <t>Наем на техника за заснемане на събитието. Заснемането на филм, за който Общината няма да получи пълните права за разпространение, няма да бъде финансирано по проекта.</t>
  </si>
  <si>
    <t>Транспорт - Липсва информация, за маршрут, вид транспортно средство. Комисията счита, че неточно и неясно описани разходи не следва да се съфинансират.</t>
  </si>
  <si>
    <t>Разходи за хонорари на гост-автори. Поради противоречието с определението на вида разход в първия вариант на бюджета, където този разход е определен като заплащане на авторски права на гост-автори, Комисията решава да не финансира този разход.</t>
  </si>
  <si>
    <t>Разход за материали, инструменти, консумативи и крепежни елементи да се намали до размер, съотносим със същия разход през 2024 г.</t>
  </si>
  <si>
    <t>Комисията счита, че административните разходи следва да се съфинансират в размер на до 1200, тъй като стойности над тази представляват неоправдано висок разход и неотносим към същността на проекта.</t>
  </si>
  <si>
    <t xml:space="preserve">Разход за гориво - поради липса на обоснованост за необходимостта от 500 литра гориво - дали са за автомобил, или за инструменти, с приложени разходни норми, комисията счита, че е недопустимо съфинансирането на този разход. </t>
  </si>
  <si>
    <t>Печат на тениски. Комисията счита, че разходът излишно оскъпява проекта, и няма да се съфинансира</t>
  </si>
  <si>
    <t xml:space="preserve">Разходи за каталог с безплатно разпространение - Все още не е представен каталогът от миналата година, за който Община Велико Търново плати същата сума на Кандидата. По тази причина тази година няма да се съфинансира този разход. </t>
  </si>
  <si>
    <t>Разходи за поддръжка на социални мрежи - неотносим към същността на проекта - комисията счита, че това е постоянно извършвана дейност на кандидатстващата организация, и не следва да е предмет на проектното предложение.</t>
  </si>
  <si>
    <t>Разходи за поддръжка на уеб - страница - неотносим към същността на проекта, комисията счита, че това е постоянно извършвана дейност на кандидатстващата организация и не следва да е предмет на проектното предложение.</t>
  </si>
  <si>
    <t>Разход за готвач - Неотносим към същността на проекта.</t>
  </si>
  <si>
    <t>Настаняване и храна на участниците. Комисията счита, че разходът е твърде завишен, предвид неяснотата относно броя участници и на база сравнение с предишни издания на фестивала. Община Велико Търново ще съфинансира разход за нощувки и храна на стойност, съотносима със същата за миналата 2023 г.</t>
  </si>
  <si>
    <t>Транспорт, пристигане и отпътуване, вътрешен транспорт. Комисията счита, че разходът е нереалистичен. Препоръчва на Кандидата да оптимизира транспортните курсове, както и да използва местата за настаняване в гр. Велико Търново, тъй като Община Велико Търново ще съфинансира разход за транспорт, пристигане и отпътуване в размер на до 18000 лв.</t>
  </si>
  <si>
    <t>Пътни /гориво транспорт/ - Разходът е силно завишен, Община Велико Търново ще съфинансира 200 лв от разходите за гориво и транспорт.</t>
  </si>
  <si>
    <t>Музикални групи от млади автори с авторски репертоар - Комисията счита, че разходът, като за съпътстващо събитие е силно завишен, налице е нереалистична стойност, Община Велико Търново ще съфинансира 1800 лв от него</t>
  </si>
  <si>
    <t>Разходът за концерти следва да се намали до размер съотносим със същия разход от предходната година. Тогава 8 концерта са реализирани на обща стойност 10196 лв. Сегашната стойност на 8 концерта, за които се иска съфинансиране от Общината, е 15000. Комисията счита, че би следвало разходът да се редуцира с 5000 в частта на исканото съфинансиране, като Организаторът следва да прецени дали намалението да бъде за сметка на хонорарите на изпълнителите или на броя на концертите.</t>
  </si>
  <si>
    <t>Разходи за събитията от отворена покана за проекти на местната общност. Комисията намира за недопустимо одобрението на това перо, с което не е ясно какво точно ще бъде платено.</t>
  </si>
  <si>
    <t>Съгл. Чл 17, ал.2 от правилата на програмата не се подкрепя финансиране на закупуване на канцеларски материали.</t>
  </si>
  <si>
    <t>Разходите за изхранване следва да се оптимизират с обща сума 1000лв.</t>
  </si>
  <si>
    <t>Няма да се финансират разходите за рекламни материали, тъй като в бюджета липсват количества и единични цени.</t>
  </si>
  <si>
    <t>Приложени 15% намаление на финансирането, съответстващи на получената средна оценка от Комисията. Кандидатът следва да намали стойността конкретните разходи по своя преценка, като общата сума на намалението трябва да бъде 3473 лв.</t>
  </si>
  <si>
    <t>Реклама в социални медии - силно завишен разход на обща стойност в бюджета 1500 лв. Община Велико Търново ще съфинансира 500 лв. от него.</t>
  </si>
  <si>
    <t xml:space="preserve">Радио реклама - силно завишен разход, който може да се извърши безплатно по общинските канали. </t>
  </si>
  <si>
    <t>Сцена и озвучаване на обща стойност 840 лв, от които 500 лв са за съфинансиране от Община Велико Търново. В апликационния формуляр като място на провеждане е посочена сцена "Арт лято". Тя е общинска, не следва да се заплаща. Озвучаването, представено в едно цяло със сцената, не става ясно каква е неговата стойност. По тази причина не се одобрява за съфинансирането на този разход.</t>
  </si>
  <si>
    <t>Реклама и връзки с обществеността, включително графичен дизайн. Три разнородни по своята същност дейности, които са формулирани в едно общо перо, без да е ясно кое колко струва. Комисията не може да определи необходимостта от този разход и затова същият няма да бъде съфинансиран.</t>
  </si>
  <si>
    <t>Хонорар на член от екипа "Визуална идентичност", Комисията счита, че няма необходимост от подобна функция в проекта и затова няма да съфинансира разхода за хонорара.</t>
  </si>
  <si>
    <t>Хонорар на член от екипа "Връзки с обществеността" - Комисията счита, че няма необходимост от подобна функция в проекта и затова няма да съфинансира разхода за хонорара.</t>
  </si>
  <si>
    <t xml:space="preserve">Разходите за дипломи, сертификати, грамоти, медали, плакети са неоправдано високи. Следва да се съфинансират в намален размер до 500 лв </t>
  </si>
  <si>
    <t>Хонорарът на графичен дизайнер е нереалистичен. Следва да отпадне.</t>
  </si>
  <si>
    <t xml:space="preserve">Транспортът на рояли е неоправдано висок разход. Комисията счита, че не следва да се съфинансира. </t>
  </si>
  <si>
    <t>Материали за Арт работилница - съпътстващо събитие. Излишно натоварва бюджета, и няма отношение към основната дейност, предмет на проектното предложение.</t>
  </si>
  <si>
    <t xml:space="preserve">Разходът за печатни рекламни материали следва да отпадне, тъй като няма обосновка за него посредством вид, количество и единична цена на материалите </t>
  </si>
  <si>
    <t>Транспортни услуги - нереалистичен разход, за който липсват вид, количество километри, разход на гориво и т.н. Следва да отпадне от съфинансиране</t>
  </si>
  <si>
    <t>Хонорари 5 репетиции. Комисията счита, че за готовия продукт не следва да се финансират повече от 2 репетиция на терена.</t>
  </si>
  <si>
    <t xml:space="preserve">Хонорар драматургична версия. Комисията счита, че не следва да съфинансира разходи за предварително готов спектакъл. </t>
  </si>
  <si>
    <t xml:space="preserve">Хонорар режисура. Комисията счита, че не следва да съфинансира разходи за предварително готов спектакъл. </t>
  </si>
  <si>
    <t>Хонорар костюмография. Комисията счита, че не следва да съфинансира разходи за предварително готов спектакъл.</t>
  </si>
  <si>
    <t>Декор. Комисията счита, че не следва да съфинансира разходи за предварително готов спектакъл.</t>
  </si>
  <si>
    <t>Латекс</t>
  </si>
  <si>
    <t>Акрилна боя</t>
  </si>
  <si>
    <t>Спрей</t>
  </si>
  <si>
    <t>Комисията счита, че за "Логистика, транспорт и настаняване на гост-автори" за 10 срещи ще се съфинансират 1600 лв. Фестивалът за съвременна българска поезия "Отблизо", представен като съпътстващо събитие,  е различен от "Близък-прочит" - срещи - диалог с  автори и четящи. Още повече, че разходите за него надхвърлят разходите за основното събитие. По тази причина няма да се съфинансира настаняването за останалите 21  броя *160 лв..</t>
  </si>
  <si>
    <t>Комисията препоръчва на Кандидата да реализира събитието на друга подходяща изложбена площ, която Община Велико Търново може да осигури безвъзмездно.</t>
  </si>
  <si>
    <t>Рекламни материали+дизайн+печат са неточно определен вид разход, и следва да отпадне от съфинансиране.</t>
  </si>
  <si>
    <t>PR реклама - Комисията счита, че в проектното предложение няма доказателство от необходимостта от този вид разход, и същият не следва да се съфинансира</t>
  </si>
  <si>
    <t>разходи за закупуване на литература - не се съфинансират по Програмата</t>
  </si>
  <si>
    <t>Редизайн на проекта и дизайн на рекламни материали - нереалистично висок разход, Комисията счита, че не следва да се съфинансира</t>
  </si>
  <si>
    <t>Разходите за счетоводител следва да бъдат намалени, тъй като административните разходи, съгласно чл.17, ал.1 т.1 на Правилата на Програмата не може да надвишават 10% от стойността на исканото съфинансиране.</t>
  </si>
  <si>
    <t>Счетоводител - Комисията счита, че няма необходимост от такава дейност</t>
  </si>
  <si>
    <t>Хонорар на куратор - нереалистична стойност на кураторската услуга за дейностите, представени в проекта. Комисията счита, че не следва да се съфинансира</t>
  </si>
  <si>
    <t xml:space="preserve">Разходите за транспорт следва да се оптимизират до 200 лв размер на съфинансирането </t>
  </si>
  <si>
    <t>Награда на победителя. Размерът на наградата не е съгласуван с Община Велико Търново и няма да се съфинансира с общински средства по програмата</t>
  </si>
  <si>
    <t>Кетъринг - разходът е неотносим към дейностите по проекта. Комисията счита, че не следва да се подкрепят разходи за кетъринг.</t>
  </si>
  <si>
    <t>Хонорар на счетоводител - Комисията счита, че размерът на разхода за хонорар на счетоводител е нереалистичен</t>
  </si>
  <si>
    <t>Хонорарите на лицата от т2.1. до т. 2.4. нямат отношение към дейностите, предмет на проектното предложение, което ще се реализира пред Великотърновската публика</t>
  </si>
  <si>
    <t>Корекция по видове разходи (лв.)</t>
  </si>
  <si>
    <t>Сума за корекция на финансирането (лв.)</t>
  </si>
  <si>
    <t>Одобрено финансиране (лв.)</t>
  </si>
  <si>
    <t>Искано финансиране ( лв.)</t>
  </si>
  <si>
    <t>Приложение 1 ( към протокол №3/01.03.2024г. )</t>
  </si>
  <si>
    <t>КРАЙНО КЛАСИРАНЕ 2024 - ЗИМНА СЕСИЯ с ОДОБРЕНО ФИНАНСИРАНЕ</t>
  </si>
  <si>
    <t>Общо за всички проекти:</t>
  </si>
  <si>
    <t>Получено финансиране (лв.)</t>
  </si>
  <si>
    <t>-</t>
  </si>
  <si>
    <t>Забележки:</t>
  </si>
  <si>
    <t>1. С одобрените средства за разпределяне на зимна сесия ( в размер на 323 440 лв ) ще бъде осигурено съфинансиране на първите двадесет и четири проекта, като последния от тях на този етап получава остатъка от средствата, а именно 6965 лв.</t>
  </si>
  <si>
    <t>2. При отказ от полученото съфинансиране на някой от проектите, средствата ще бъдат разпределени по низходящ ред на следващите в класирането проекти.</t>
  </si>
  <si>
    <t>логистична подкрепа и реклама</t>
  </si>
  <si>
    <t>3. Всички одобрени проекти, които не получават съфинансиране от Община Велико Търново, ще получат нефинансова логистична подкрепа и нефинансова подкрепа за реклама, ако Кандидатът заяви такава необходимост.</t>
  </si>
  <si>
    <t>Ако локацията остане същата, проектът следва да не се съфинансира, тъй като е предпоставка за генериране на печалба в търговски обект, какъвто е клуб "Мелон"</t>
  </si>
  <si>
    <t>Исканото съфинансиране за концерти в модул "Етно фюжън фест" следва да се намали с 3000 лв. Комисията счита, че цена 1950 лв на един концерт е неоправдано завишена. Комисията счита, че цената на концерта следва да бъде съотносима с цената на същия разход от предходната година. Тогава средната цена на реализираните концерти по представени отчетни документи е 1200 лв. Завишението от 3000 лв следва да се приспадне от исканото съфинансиране от Община Велико Търново. Обръща внимание на организатора, че няма да бъдат одобрени разходи, които представляват сделки между свързани лица.</t>
  </si>
  <si>
    <t>Хонорар режисьор  - Комисията счита, че разходът е неотносим към реализацията на проекта, тъй като се дублира с възнаграждението на режисьора за целогодишната му работа с децата от школата към Младежки дом гр. Велико Търново. Реалистична стойност на разхода за конкретната работа по реализация на проекта е 400 лв.</t>
  </si>
  <si>
    <t>Минерална вода, напитки и кетъринг - Комисията счита, че тези разходи не са съотносими към реализацията на проекта и следва да не се съфинансират.</t>
  </si>
  <si>
    <t>Купи, медали, плакети за ONLINE и LIVE етапи с логото на Сребърна Янтра. Комисията счита, че описанието е неточно е неясно формулирано, или е подвеждащо посочено количество 2 бр. на единична цена 1500 лв, и не следва да се съфинансира.</t>
  </si>
  <si>
    <t xml:space="preserve">Командировъчни разходи - дневни. Комисията счита, че реалистичен разход за командировъчни е само разходът за командировъчни на 5 човека - екип. Комисията взима решение да не съфинансира разходи за дейности по отворена покана на база намерения и прогнози на кандидата. </t>
  </si>
  <si>
    <t>Административните разходи следва да се намалят с 4200 лв, тъй като съгласно чл.17, ал.1 т.1 на Правилата на Програмата техният размер не може да надвишава 10% от стойността на исканото съфинансиране. Следва да се има предвид, че разходът за възнагражденията на организационния екип също е административен разход. Общият размер на административните разходи и възнагражденията на организационния екип не може да надвишават 10% от стойността на исканото съфинансиране</t>
  </si>
  <si>
    <t xml:space="preserve">Командировъчни средства / нощувка с изхранване/. Комисията счита, че разходът следва да отпадне, тъй като е налице двойно финансиране на същия - веднъж от участниците (съгласно обявената информация на сайта на събитието) и втори път чрез съфинансиране от Община Велико Търново.  </t>
  </si>
  <si>
    <t>Командировъчни средства официални лица, екип, жури. Нереалистичен разход, за който няма обосновка посредством брой лица, брой нощувки, единични цени. Следва да отпадне от съфинансиране</t>
  </si>
  <si>
    <t xml:space="preserve">Разходът за транспорт, въпреки поисканата конкретика от Комисията по допустимост, не е прецизно и точно определен. Описанието е "Транспорт за всички участници", които се очаква да са 100, а срещу това имаме 10*500=5000. Това перо в бюджета следва да се оптимизира, като Комисията счита, че транспортът не следва да се съфинансира за повече от 3000 лв. </t>
  </si>
  <si>
    <t xml:space="preserve">Силно завишени разходи за дизайн и предпечатна подготовка, още повече, че смислово донякъде се дублират дейности със "съставителство", за което също е предвидено финансиране, но собствено. Комисията по допустимост поиска и получи допълнителна информация, че част от сборниците (по 50 бр. от всеки) ще се продават, с които средства ще се покрият направените собствени разходи за съставителството, авторските текстове и  свързаните с тях авторски права.   </t>
  </si>
  <si>
    <t>Публична площ в парк "Марно поле" - ще бъде осигурена безвъзмездно.</t>
  </si>
  <si>
    <t>Организация на Архитектурен форум в НЧ "Надежда-1869" - конферентно озвучаване, мултимедия, наем на техника и осветление. Читалище "Надежда -1869" ще осигури необходимата техника безвъзмездно.</t>
  </si>
  <si>
    <t>900 лв. за организация на детска работилница и детско парти - материали, хонорар аниматор, озвучаване следва да се премахнат от исканото съфинансиране. Комисията счита, че предвиденият собствен нефинансов принос от 300 лв е достатъчен. Озвучаване на събитието е дублиран разход, тъй като фигурира и в т. 2.23. от бюджета.</t>
  </si>
  <si>
    <t>Исканото съфинансиране за концерти в модул "Седмична културна сцена" следва да се намали с 4200 лв. Комисията счита, че цена 1800 лв на един концерт е неоправдано завишена, и че цената на концерта следва да бъде съотносима с цената на същия разход от предходната година. Тогава средната цена на реализираните концерти по представени отчетни документи е 1200 лв. Завишението от 4200 лв следва да се приспадне от исканото съфинансиране от Община Велико Търново. Обръща внимание на организатора, че при отчитането на реализацията на проекта няма да бъдат одобрени извършените разходи, които представляват сделки между свързани лица, с оглед на това, че за нуждите на последващия финансов контрол на финансовия отчет е неприложимо доказването на реалистични пазарни стойности на разхода между независими лица при съпоставими обстоятелства.</t>
  </si>
  <si>
    <t>Хонорар на ръководител на проект - Комисията счита, че разходът е неотносим към реализация на на проекта, тъй като се дублира с възнаграждението на ръководителя на школата за целогодишната му работа в школата за балет към Младежки дом гр. Велико Търново. Реалистична стойност на разхода за конкретната работа по реализация на на проекта е 400лв.</t>
  </si>
  <si>
    <t xml:space="preserve">Съгласно статута на конкурса участниците заплащат такси участие. Тези такси Кандидатът не ги е включил в съфинансирането на проекта, тъй като елементарната сметка показва, че сумата, която се събира от 850 участника (на база бройката от миналата година)* 55 лв за присъствения етап и/или  *30 лв за онлайн участие би следвало да бъде минимум 40 000 лв. Комисията счита, че невключването на таксите участие във финансирането на проекта създава възможност при реализацията му да се генерира печалба. Съгласно чл. 18-ти Програмата подкрепя събития, при реализацията на които не се генерира печалба. За да бъде подкрепено събитието, следва таксите участие да влязат изцяло във финансирането на проекта. </t>
  </si>
  <si>
    <t>Разходите за счетоводни дейности и ръководител проект, следва да се намалят с 1000 лв, тъй като съгласно чл.17, ал.1 т.1 на Правилата на Програмата техния размер не може да надвишава 10% от стойността на исканото съфинансиране.</t>
  </si>
  <si>
    <t>Фотографиране, видеозапис -Комисията счита, че разходът е неоправдан, още повече, че в размера на собственото съфинансиране има предвидени средства за обработка и подбор на фотография, аудио и видеомонтаж, които също са силно завишени, и в чиито размер могат да бъдат обезпечени и дейностите по фотографиране и видеозапис.</t>
  </si>
  <si>
    <t>Разходът за наем на техника, харддискове, обработка на филмови копия е неотносим към дейностите, предмет на проектното предложение, което ще се реализира пред Великотърновската публика</t>
  </si>
  <si>
    <t>ТВ заснемане и директно излъчване - съпътстваща дейност, която следва да отпадне от съфинансирането. Общината получава копие от филма, но не и права. Не е ясно кога и къде се прожектира този филм.</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</si>
</sst>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b/>
      <sz val="12"/>
      <color theme="1"/>
      <name val="Times New Roman"/>
      <family val="1"/>
      <charset val="204"/>
    </font>
    <font>
      <sz val="12"/>
      <color theme="1"/>
      <name val="Calibri"/>
      <family val="2"/>
      <charset val="204"/>
      <scheme val="minor"/>
    </font>
    <font>
      <b/>
      <sz val="12"/>
      <color theme="1"/>
      <name val="Calibri"/>
      <family val="2"/>
      <charset val="204"/>
      <scheme val="minor"/>
    </font>
    <font>
      <b/>
      <sz val="10"/>
      <color theme="1"/>
      <name val="Times New Roman"/>
      <family val="1"/>
      <charset val="204"/>
    </font>
    <font>
      <b/>
      <sz val="11"/>
      <color theme="1"/>
      <name val="Calibri"/>
      <family val="2"/>
      <charset val="204"/>
      <scheme val="minor"/>
    </font>
    <font>
      <b/>
      <i/>
      <sz val="12"/>
      <color theme="1"/>
      <name val="Calibri"/>
      <family val="2"/>
      <charset val="204"/>
      <scheme val="minor"/>
    </font>
    <font>
      <b/>
      <i/>
      <sz val="11"/>
      <color theme="1"/>
      <name val="Calibri"/>
      <family val="2"/>
      <charset val="204"/>
      <scheme val="minor"/>
    </font>
  </fonts>
  <fills count="4">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206">
    <xf numFmtId="0" fontId="0" fillId="0" borderId="0" xfId="0"/>
    <xf numFmtId="0" fontId="1" fillId="0" borderId="1" xfId="0" applyFont="1" applyBorder="1" applyAlignment="1">
      <alignment wrapText="1"/>
    </xf>
    <xf numFmtId="0" fontId="0" fillId="0" borderId="0" xfId="0" applyAlignment="1">
      <alignment horizontal="center" vertical="center" wrapText="1"/>
    </xf>
    <xf numFmtId="0" fontId="1" fillId="0" borderId="4" xfId="0" applyFont="1" applyBorder="1" applyAlignment="1">
      <alignment wrapText="1"/>
    </xf>
    <xf numFmtId="0" fontId="1" fillId="0" borderId="7" xfId="0" applyFont="1" applyBorder="1" applyAlignment="1">
      <alignment wrapText="1"/>
    </xf>
    <xf numFmtId="0" fontId="1" fillId="0" borderId="8" xfId="0" applyFont="1" applyBorder="1"/>
    <xf numFmtId="0" fontId="1" fillId="0" borderId="10" xfId="0" applyFont="1" applyBorder="1"/>
    <xf numFmtId="0" fontId="1" fillId="0" borderId="13" xfId="0" applyFont="1" applyBorder="1" applyAlignment="1">
      <alignment wrapText="1"/>
    </xf>
    <xf numFmtId="0" fontId="1" fillId="0" borderId="14" xfId="0" applyFont="1" applyBorder="1"/>
    <xf numFmtId="0" fontId="1" fillId="0" borderId="6" xfId="0" applyFont="1" applyBorder="1" applyAlignment="1">
      <alignment wrapText="1"/>
    </xf>
    <xf numFmtId="0" fontId="1" fillId="0" borderId="15" xfId="0" applyFont="1" applyBorder="1"/>
    <xf numFmtId="0" fontId="1" fillId="0" borderId="17" xfId="0" applyFont="1" applyBorder="1" applyAlignment="1">
      <alignment wrapText="1"/>
    </xf>
    <xf numFmtId="0" fontId="1" fillId="0" borderId="18" xfId="0" applyFont="1" applyBorder="1"/>
    <xf numFmtId="0" fontId="1" fillId="0" borderId="4" xfId="0" applyFont="1" applyBorder="1" applyAlignment="1">
      <alignment vertical="center" wrapText="1"/>
    </xf>
    <xf numFmtId="0" fontId="1" fillId="0" borderId="17" xfId="0" applyFont="1" applyBorder="1" applyAlignment="1">
      <alignment vertical="center" wrapText="1"/>
    </xf>
    <xf numFmtId="0" fontId="1" fillId="0" borderId="7" xfId="0" applyFont="1" applyBorder="1" applyAlignment="1">
      <alignment vertical="center" wrapText="1"/>
    </xf>
    <xf numFmtId="0" fontId="1" fillId="0" borderId="12" xfId="0" applyFont="1" applyBorder="1" applyAlignment="1">
      <alignment vertical="center" wrapText="1"/>
    </xf>
    <xf numFmtId="0" fontId="1" fillId="0" borderId="20" xfId="0" applyFont="1" applyBorder="1"/>
    <xf numFmtId="0" fontId="1" fillId="0" borderId="19" xfId="0" applyFont="1" applyBorder="1"/>
    <xf numFmtId="0" fontId="1" fillId="0" borderId="6" xfId="0" applyFont="1" applyBorder="1" applyAlignment="1">
      <alignment vertical="center" wrapText="1"/>
    </xf>
    <xf numFmtId="0" fontId="1" fillId="0" borderId="1" xfId="0" applyFont="1" applyBorder="1" applyAlignment="1">
      <alignment vertical="center" wrapText="1"/>
    </xf>
    <xf numFmtId="0" fontId="1" fillId="0" borderId="23" xfId="0" applyFont="1" applyBorder="1"/>
    <xf numFmtId="0" fontId="1" fillId="0" borderId="3" xfId="0" applyFont="1" applyBorder="1" applyAlignment="1">
      <alignment wrapText="1"/>
    </xf>
    <xf numFmtId="0" fontId="1" fillId="0" borderId="2" xfId="0" applyFont="1" applyBorder="1" applyAlignment="1">
      <alignment vertical="center" wrapText="1"/>
    </xf>
    <xf numFmtId="0" fontId="1" fillId="0" borderId="24" xfId="0" applyFont="1" applyBorder="1"/>
    <xf numFmtId="0" fontId="1" fillId="0" borderId="2" xfId="0" applyFont="1" applyBorder="1" applyAlignment="1">
      <alignment wrapText="1"/>
    </xf>
    <xf numFmtId="0" fontId="2" fillId="0" borderId="17" xfId="0"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0" fontId="2" fillId="0" borderId="16" xfId="0" applyFont="1" applyBorder="1" applyAlignment="1">
      <alignment horizontal="center" vertical="center"/>
    </xf>
    <xf numFmtId="0" fontId="4" fillId="0" borderId="0" xfId="0" applyFont="1" applyAlignment="1">
      <alignment horizontal="center" vertical="center"/>
    </xf>
    <xf numFmtId="0" fontId="4" fillId="0" borderId="0" xfId="0" applyFont="1"/>
    <xf numFmtId="2" fontId="4" fillId="0" borderId="0" xfId="0" applyNumberFormat="1"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Fill="1" applyBorder="1" applyAlignment="1">
      <alignment horizontal="center" vertical="center" wrapText="1"/>
    </xf>
    <xf numFmtId="2" fontId="6" fillId="0" borderId="17" xfId="0" applyNumberFormat="1"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0" fillId="0" borderId="0" xfId="0" applyAlignment="1">
      <alignment horizontal="right"/>
    </xf>
    <xf numFmtId="0" fontId="7" fillId="0" borderId="0" xfId="0" applyFont="1"/>
    <xf numFmtId="0" fontId="7" fillId="0" borderId="18" xfId="0" applyFont="1" applyBorder="1" applyAlignment="1">
      <alignment vertical="center"/>
    </xf>
    <xf numFmtId="1" fontId="4" fillId="0" borderId="0" xfId="0" applyNumberFormat="1" applyFont="1" applyAlignment="1">
      <alignment horizontal="center"/>
    </xf>
    <xf numFmtId="1" fontId="5" fillId="0" borderId="0" xfId="0" applyNumberFormat="1" applyFont="1" applyAlignment="1">
      <alignment horizontal="center"/>
    </xf>
    <xf numFmtId="0" fontId="2" fillId="0" borderId="6" xfId="0" applyFont="1" applyFill="1" applyBorder="1" applyAlignment="1">
      <alignment horizontal="center" vertical="center" wrapText="1"/>
    </xf>
    <xf numFmtId="0" fontId="2" fillId="0" borderId="3" xfId="0"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7" fillId="0" borderId="17" xfId="0" applyFont="1" applyBorder="1" applyAlignment="1">
      <alignment vertical="center"/>
    </xf>
    <xf numFmtId="0" fontId="1" fillId="0" borderId="8" xfId="0" applyFont="1" applyBorder="1" applyAlignment="1">
      <alignment horizontal="center" wrapText="1"/>
    </xf>
    <xf numFmtId="0" fontId="8" fillId="0" borderId="0" xfId="0" applyFont="1" applyAlignment="1">
      <alignment horizontal="center"/>
    </xf>
    <xf numFmtId="0" fontId="8" fillId="0" borderId="0" xfId="0" applyFont="1"/>
    <xf numFmtId="2" fontId="8" fillId="0" borderId="0" xfId="0" applyNumberFormat="1" applyFont="1" applyAlignment="1">
      <alignment horizontal="center"/>
    </xf>
    <xf numFmtId="0" fontId="8" fillId="0" borderId="0" xfId="0" applyFont="1" applyAlignment="1">
      <alignment horizontal="center" vertical="center"/>
    </xf>
    <xf numFmtId="0" fontId="9" fillId="0" borderId="0" xfId="0" applyFont="1"/>
    <xf numFmtId="0" fontId="1" fillId="0" borderId="6" xfId="0" applyFont="1" applyBorder="1" applyAlignment="1">
      <alignment horizontal="left" wrapText="1"/>
    </xf>
    <xf numFmtId="0" fontId="1" fillId="0" borderId="1" xfId="0" applyFont="1" applyBorder="1" applyAlignment="1">
      <alignment horizontal="left" wrapText="1"/>
    </xf>
    <xf numFmtId="0" fontId="1" fillId="0" borderId="13" xfId="0" applyFont="1" applyBorder="1" applyAlignment="1">
      <alignment horizontal="left" wrapText="1"/>
    </xf>
    <xf numFmtId="0" fontId="1" fillId="0" borderId="30" xfId="0" applyFont="1" applyBorder="1" applyAlignment="1">
      <alignment wrapText="1"/>
    </xf>
    <xf numFmtId="0" fontId="1" fillId="0" borderId="31" xfId="0" applyFont="1" applyBorder="1" applyAlignment="1">
      <alignment wrapText="1"/>
    </xf>
    <xf numFmtId="0" fontId="1" fillId="0" borderId="32" xfId="0" applyFont="1" applyBorder="1" applyAlignment="1">
      <alignment wrapText="1"/>
    </xf>
    <xf numFmtId="0" fontId="1" fillId="0" borderId="33" xfId="0" applyFont="1" applyBorder="1" applyAlignment="1">
      <alignment wrapText="1"/>
    </xf>
    <xf numFmtId="0" fontId="1" fillId="0" borderId="21" xfId="0" applyFont="1" applyBorder="1" applyAlignment="1">
      <alignment wrapText="1"/>
    </xf>
    <xf numFmtId="3" fontId="3" fillId="3" borderId="17" xfId="0" applyNumberFormat="1" applyFont="1" applyFill="1" applyBorder="1" applyAlignment="1">
      <alignment horizontal="center" vertical="center"/>
    </xf>
    <xf numFmtId="3" fontId="3" fillId="2" borderId="17" xfId="0" applyNumberFormat="1" applyFont="1" applyFill="1" applyBorder="1" applyAlignment="1">
      <alignment horizontal="center" vertical="center"/>
    </xf>
    <xf numFmtId="3" fontId="3" fillId="3" borderId="6" xfId="0" applyNumberFormat="1" applyFont="1" applyFill="1" applyBorder="1" applyAlignment="1">
      <alignment horizontal="center" vertical="center"/>
    </xf>
    <xf numFmtId="3" fontId="3" fillId="2" borderId="6" xfId="0" applyNumberFormat="1" applyFont="1" applyFill="1" applyBorder="1" applyAlignment="1">
      <alignment horizontal="center" vertical="center"/>
    </xf>
    <xf numFmtId="3" fontId="3" fillId="3" borderId="3" xfId="0" applyNumberFormat="1" applyFont="1" applyFill="1" applyBorder="1" applyAlignment="1">
      <alignment horizontal="center" vertical="center"/>
    </xf>
    <xf numFmtId="3" fontId="3" fillId="2" borderId="3" xfId="0" applyNumberFormat="1" applyFont="1" applyFill="1" applyBorder="1" applyAlignment="1">
      <alignment horizontal="center" vertical="center"/>
    </xf>
    <xf numFmtId="3" fontId="5" fillId="0" borderId="17" xfId="0" applyNumberFormat="1" applyFont="1" applyBorder="1" applyAlignment="1">
      <alignment horizontal="center" vertical="center"/>
    </xf>
    <xf numFmtId="3" fontId="2" fillId="0" borderId="17" xfId="0" applyNumberFormat="1" applyFont="1" applyBorder="1" applyAlignment="1">
      <alignment horizontal="center" vertical="center"/>
    </xf>
    <xf numFmtId="3" fontId="2" fillId="0" borderId="6"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2" fillId="0" borderId="7" xfId="0" applyNumberFormat="1" applyFont="1" applyBorder="1" applyAlignment="1">
      <alignment horizontal="center" vertical="center"/>
    </xf>
    <xf numFmtId="3" fontId="2" fillId="0" borderId="1" xfId="0" applyNumberFormat="1" applyFont="1" applyFill="1" applyBorder="1" applyAlignment="1">
      <alignment horizontal="center" vertical="center"/>
    </xf>
    <xf numFmtId="3" fontId="2" fillId="0" borderId="1" xfId="0" applyNumberFormat="1" applyFont="1" applyBorder="1" applyAlignment="1">
      <alignment horizontal="center" vertical="center"/>
    </xf>
    <xf numFmtId="3" fontId="2" fillId="0" borderId="4" xfId="0" applyNumberFormat="1" applyFont="1" applyBorder="1" applyAlignment="1">
      <alignment horizontal="center" vertical="center"/>
    </xf>
    <xf numFmtId="3" fontId="2" fillId="0" borderId="2"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7" xfId="0" applyNumberFormat="1" applyFont="1" applyFill="1" applyBorder="1" applyAlignment="1">
      <alignment horizontal="center" vertical="center"/>
    </xf>
    <xf numFmtId="0" fontId="1" fillId="0" borderId="15" xfId="0" applyFont="1" applyBorder="1" applyAlignment="1">
      <alignment wrapText="1"/>
    </xf>
    <xf numFmtId="0" fontId="0" fillId="0" borderId="23" xfId="0" applyBorder="1" applyAlignment="1"/>
    <xf numFmtId="0" fontId="0" fillId="0" borderId="19" xfId="0" applyBorder="1" applyAlignment="1"/>
    <xf numFmtId="0" fontId="8" fillId="0" borderId="0" xfId="0" applyFont="1" applyAlignment="1">
      <alignment wrapText="1"/>
    </xf>
    <xf numFmtId="0" fontId="9" fillId="0" borderId="0" xfId="0" applyFont="1" applyAlignment="1">
      <alignment wrapText="1"/>
    </xf>
    <xf numFmtId="0" fontId="5" fillId="0" borderId="16" xfId="0" applyFont="1" applyBorder="1" applyAlignment="1">
      <alignment horizontal="center" vertical="center"/>
    </xf>
    <xf numFmtId="0" fontId="7" fillId="0" borderId="17" xfId="0" applyFont="1" applyBorder="1" applyAlignment="1">
      <alignment vertical="center"/>
    </xf>
    <xf numFmtId="3" fontId="3" fillId="2" borderId="6" xfId="0" applyNumberFormat="1" applyFont="1" applyFill="1" applyBorder="1" applyAlignment="1">
      <alignment horizontal="center" vertical="center"/>
    </xf>
    <xf numFmtId="3" fontId="5" fillId="2" borderId="12" xfId="0" applyNumberFormat="1" applyFont="1" applyFill="1" applyBorder="1" applyAlignment="1">
      <alignment horizontal="center" vertical="center"/>
    </xf>
    <xf numFmtId="3" fontId="5" fillId="2" borderId="3" xfId="0" applyNumberFormat="1" applyFont="1" applyFill="1" applyBorder="1" applyAlignment="1">
      <alignment horizontal="center" vertical="center"/>
    </xf>
    <xf numFmtId="3" fontId="3" fillId="2" borderId="3" xfId="0" applyNumberFormat="1" applyFont="1" applyFill="1" applyBorder="1" applyAlignment="1">
      <alignment horizontal="center" vertical="center"/>
    </xf>
    <xf numFmtId="3" fontId="3" fillId="2" borderId="12" xfId="0" applyNumberFormat="1" applyFont="1" applyFill="1" applyBorder="1" applyAlignment="1">
      <alignment horizontal="center" vertical="center"/>
    </xf>
    <xf numFmtId="3" fontId="5" fillId="2" borderId="6" xfId="0" applyNumberFormat="1" applyFont="1" applyFill="1" applyBorder="1" applyAlignment="1">
      <alignment horizontal="center" vertical="center"/>
    </xf>
    <xf numFmtId="3" fontId="3" fillId="2" borderId="7"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3" fillId="2" borderId="7"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3" fontId="5" fillId="2" borderId="2" xfId="0" applyNumberFormat="1" applyFont="1" applyFill="1" applyBorder="1" applyAlignment="1">
      <alignment horizontal="center" vertical="center" wrapText="1"/>
    </xf>
    <xf numFmtId="3" fontId="5" fillId="2" borderId="13" xfId="0" applyNumberFormat="1" applyFont="1" applyFill="1" applyBorder="1" applyAlignment="1">
      <alignment horizontal="center" vertical="center" wrapText="1"/>
    </xf>
    <xf numFmtId="3" fontId="5" fillId="2" borderId="2" xfId="0" applyNumberFormat="1" applyFont="1" applyFill="1" applyBorder="1" applyAlignment="1">
      <alignment horizontal="center" vertical="center"/>
    </xf>
    <xf numFmtId="3" fontId="5" fillId="2" borderId="7" xfId="0" applyNumberFormat="1" applyFont="1" applyFill="1" applyBorder="1" applyAlignment="1">
      <alignment horizontal="center" vertical="center"/>
    </xf>
    <xf numFmtId="3" fontId="5" fillId="2" borderId="4" xfId="0" applyNumberFormat="1" applyFont="1" applyFill="1" applyBorder="1" applyAlignment="1">
      <alignment horizontal="center" vertical="center"/>
    </xf>
    <xf numFmtId="3" fontId="5" fillId="2" borderId="13" xfId="0" applyNumberFormat="1" applyFont="1" applyFill="1" applyBorder="1" applyAlignment="1">
      <alignment horizontal="center" vertical="center"/>
    </xf>
    <xf numFmtId="3" fontId="5" fillId="2" borderId="6" xfId="0" applyNumberFormat="1" applyFont="1" applyFill="1" applyBorder="1" applyAlignment="1">
      <alignment horizontal="center" vertical="center" wrapText="1"/>
    </xf>
    <xf numFmtId="3" fontId="5" fillId="2" borderId="3" xfId="0" applyNumberFormat="1" applyFont="1" applyFill="1" applyBorder="1" applyAlignment="1">
      <alignment horizontal="center" vertical="center" wrapText="1"/>
    </xf>
    <xf numFmtId="3" fontId="0" fillId="0" borderId="3"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6" xfId="0" applyNumberFormat="1" applyBorder="1" applyAlignment="1">
      <alignment horizontal="center" vertical="center"/>
    </xf>
    <xf numFmtId="3" fontId="0" fillId="0" borderId="3" xfId="0" applyNumberFormat="1" applyBorder="1" applyAlignment="1">
      <alignment horizontal="center" vertical="center"/>
    </xf>
    <xf numFmtId="3" fontId="0" fillId="0" borderId="12" xfId="0" applyNumberFormat="1" applyBorder="1" applyAlignment="1">
      <alignment horizontal="center" vertical="center"/>
    </xf>
    <xf numFmtId="0" fontId="2" fillId="0" borderId="6" xfId="0" applyFont="1" applyFill="1" applyBorder="1" applyAlignment="1">
      <alignment horizontal="center" vertical="center" wrapText="1"/>
    </xf>
    <xf numFmtId="0" fontId="0" fillId="0" borderId="12" xfId="0" applyBorder="1" applyAlignment="1">
      <alignment horizontal="center" vertical="center" wrapText="1"/>
    </xf>
    <xf numFmtId="2" fontId="2" fillId="0" borderId="6" xfId="0" applyNumberFormat="1" applyFont="1" applyFill="1" applyBorder="1" applyAlignment="1">
      <alignment horizontal="center" vertical="center" wrapText="1"/>
    </xf>
    <xf numFmtId="3" fontId="3" fillId="3" borderId="6" xfId="0" applyNumberFormat="1" applyFont="1" applyFill="1" applyBorder="1" applyAlignment="1">
      <alignment horizontal="center" vertical="center"/>
    </xf>
    <xf numFmtId="3" fontId="7" fillId="2" borderId="6" xfId="0" applyNumberFormat="1" applyFont="1" applyFill="1" applyBorder="1" applyAlignment="1">
      <alignment horizontal="center" vertical="center"/>
    </xf>
    <xf numFmtId="3" fontId="7" fillId="2" borderId="12" xfId="0" applyNumberFormat="1" applyFont="1" applyFill="1" applyBorder="1" applyAlignment="1">
      <alignment horizontal="center" vertical="center"/>
    </xf>
    <xf numFmtId="0" fontId="2"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2" fillId="0" borderId="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3" xfId="0" applyBorder="1" applyAlignment="1">
      <alignment horizontal="center" vertical="center" wrapText="1"/>
    </xf>
    <xf numFmtId="2" fontId="2" fillId="0" borderId="7" xfId="0" applyNumberFormat="1" applyFont="1" applyFill="1" applyBorder="1" applyAlignment="1">
      <alignment horizontal="center" vertical="center" wrapText="1"/>
    </xf>
    <xf numFmtId="3" fontId="3" fillId="3" borderId="7" xfId="0" applyNumberFormat="1" applyFont="1" applyFill="1" applyBorder="1" applyAlignment="1">
      <alignment horizontal="center" vertical="center"/>
    </xf>
    <xf numFmtId="3" fontId="0" fillId="0" borderId="1" xfId="0" applyNumberFormat="1" applyBorder="1" applyAlignment="1">
      <alignment horizontal="center" vertical="center"/>
    </xf>
    <xf numFmtId="3" fontId="0" fillId="0" borderId="13" xfId="0" applyNumberFormat="1" applyBorder="1" applyAlignment="1">
      <alignment horizontal="center" vertical="center"/>
    </xf>
    <xf numFmtId="3" fontId="7" fillId="2" borderId="7"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3" fontId="7" fillId="2" borderId="13" xfId="0" applyNumberFormat="1" applyFont="1" applyFill="1" applyBorder="1" applyAlignment="1">
      <alignment horizontal="center" vertical="center"/>
    </xf>
    <xf numFmtId="3" fontId="0" fillId="0" borderId="7" xfId="0" applyNumberFormat="1" applyBorder="1" applyAlignment="1">
      <alignment horizontal="center" vertical="center"/>
    </xf>
    <xf numFmtId="3" fontId="7" fillId="2" borderId="6" xfId="0" applyNumberFormat="1" applyFont="1" applyFill="1" applyBorder="1" applyAlignment="1">
      <alignment horizontal="center" vertical="center" wrapText="1"/>
    </xf>
    <xf numFmtId="3" fontId="7" fillId="2" borderId="12" xfId="0" applyNumberFormat="1" applyFont="1" applyFill="1" applyBorder="1" applyAlignment="1">
      <alignment horizontal="center" vertical="center" wrapText="1"/>
    </xf>
    <xf numFmtId="3" fontId="7" fillId="2" borderId="7"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3" fontId="7" fillId="2" borderId="13" xfId="0" applyNumberFormat="1"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wrapText="1"/>
    </xf>
    <xf numFmtId="3" fontId="7" fillId="2" borderId="3" xfId="0" applyNumberFormat="1" applyFont="1" applyFill="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3" fontId="3" fillId="3" borderId="3" xfId="0" applyNumberFormat="1" applyFont="1" applyFill="1" applyBorder="1" applyAlignment="1">
      <alignment horizontal="center" vertical="center"/>
    </xf>
    <xf numFmtId="3" fontId="4" fillId="0" borderId="6" xfId="0" applyNumberFormat="1" applyFont="1" applyBorder="1" applyAlignment="1">
      <alignment horizontal="center" vertical="center"/>
    </xf>
    <xf numFmtId="3" fontId="4" fillId="0" borderId="3" xfId="0" applyNumberFormat="1" applyFont="1" applyBorder="1" applyAlignment="1">
      <alignment horizontal="center" vertical="center"/>
    </xf>
    <xf numFmtId="3" fontId="2" fillId="0" borderId="6" xfId="0" applyNumberFormat="1" applyFont="1" applyBorder="1" applyAlignment="1">
      <alignment horizontal="center" vertical="center"/>
    </xf>
    <xf numFmtId="3" fontId="4" fillId="0" borderId="12" xfId="0" applyNumberFormat="1"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2" fontId="2" fillId="0" borderId="12"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xf>
    <xf numFmtId="3" fontId="5" fillId="3" borderId="12" xfId="0" applyNumberFormat="1" applyFont="1" applyFill="1" applyBorder="1" applyAlignment="1">
      <alignment horizontal="center" vertical="center"/>
    </xf>
    <xf numFmtId="0" fontId="1" fillId="0" borderId="15" xfId="0" applyFont="1" applyBorder="1" applyAlignment="1">
      <alignment vertical="center" wrapText="1"/>
    </xf>
    <xf numFmtId="0" fontId="0" fillId="0" borderId="19" xfId="0" applyBorder="1" applyAlignment="1">
      <alignment vertical="center" wrapText="1"/>
    </xf>
    <xf numFmtId="3" fontId="2" fillId="0" borderId="22" xfId="0" applyNumberFormat="1" applyFont="1" applyBorder="1" applyAlignment="1">
      <alignment horizontal="center" vertical="center"/>
    </xf>
    <xf numFmtId="3" fontId="2" fillId="0" borderId="21" xfId="0" applyNumberFormat="1" applyFont="1" applyBorder="1" applyAlignment="1">
      <alignment horizontal="center" vertical="center"/>
    </xf>
    <xf numFmtId="3" fontId="4" fillId="0" borderId="21" xfId="0" applyNumberFormat="1" applyFont="1" applyBorder="1" applyAlignment="1">
      <alignment horizontal="center" vertical="center"/>
    </xf>
    <xf numFmtId="3" fontId="2" fillId="0" borderId="7" xfId="0" applyNumberFormat="1" applyFont="1" applyBorder="1" applyAlignment="1">
      <alignment horizontal="center" vertical="center"/>
    </xf>
    <xf numFmtId="3" fontId="4" fillId="0" borderId="1" xfId="0" applyNumberFormat="1" applyFont="1" applyBorder="1" applyAlignment="1">
      <alignment horizontal="center"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3" fontId="3" fillId="3" borderId="7"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3" fontId="5" fillId="3" borderId="2" xfId="0" applyNumberFormat="1" applyFont="1" applyFill="1" applyBorder="1" applyAlignment="1">
      <alignment horizontal="center" vertical="center" wrapText="1"/>
    </xf>
    <xf numFmtId="3" fontId="2" fillId="0" borderId="7" xfId="0" applyNumberFormat="1" applyFont="1" applyFill="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5" fillId="3" borderId="1" xfId="0" applyNumberFormat="1" applyFont="1" applyFill="1" applyBorder="1" applyAlignment="1">
      <alignment horizontal="center" vertical="center"/>
    </xf>
    <xf numFmtId="3" fontId="4" fillId="0" borderId="13" xfId="0" applyNumberFormat="1" applyFont="1" applyBorder="1" applyAlignment="1">
      <alignment horizontal="center" vertical="center" wrapText="1"/>
    </xf>
    <xf numFmtId="0" fontId="4" fillId="0" borderId="27" xfId="0" applyFont="1" applyBorder="1" applyAlignment="1">
      <alignment horizontal="center" vertical="center"/>
    </xf>
    <xf numFmtId="0" fontId="4" fillId="0" borderId="13" xfId="0" applyFont="1" applyBorder="1" applyAlignment="1">
      <alignment horizontal="center" vertical="center" wrapText="1"/>
    </xf>
    <xf numFmtId="3" fontId="5" fillId="3" borderId="13" xfId="0" applyNumberFormat="1" applyFont="1" applyFill="1" applyBorder="1" applyAlignment="1">
      <alignment horizontal="center" vertical="center" wrapText="1"/>
    </xf>
    <xf numFmtId="3" fontId="4" fillId="0" borderId="2" xfId="0" applyNumberFormat="1" applyFont="1" applyBorder="1" applyAlignment="1">
      <alignment horizontal="center" vertical="center"/>
    </xf>
    <xf numFmtId="0" fontId="2" fillId="0" borderId="29" xfId="0" applyFont="1" applyBorder="1" applyAlignment="1">
      <alignment horizontal="center" vertical="center"/>
    </xf>
    <xf numFmtId="0" fontId="2" fillId="0" borderId="4" xfId="0" applyFont="1" applyFill="1" applyBorder="1" applyAlignment="1">
      <alignment horizontal="center" vertical="center" wrapText="1"/>
    </xf>
    <xf numFmtId="3" fontId="5" fillId="3" borderId="7" xfId="0" applyNumberFormat="1" applyFont="1" applyFill="1" applyBorder="1" applyAlignment="1">
      <alignment horizontal="center" vertical="center"/>
    </xf>
    <xf numFmtId="3" fontId="5" fillId="3" borderId="4" xfId="0" applyNumberFormat="1" applyFont="1" applyFill="1" applyBorder="1" applyAlignment="1">
      <alignment horizontal="center" vertical="center"/>
    </xf>
    <xf numFmtId="3" fontId="5" fillId="3" borderId="13" xfId="0" applyNumberFormat="1" applyFont="1" applyFill="1" applyBorder="1" applyAlignment="1">
      <alignment horizontal="center" vertical="center"/>
    </xf>
    <xf numFmtId="3" fontId="4" fillId="0" borderId="7" xfId="0" applyNumberFormat="1" applyFont="1" applyBorder="1" applyAlignment="1">
      <alignment horizontal="center" vertical="center"/>
    </xf>
    <xf numFmtId="3" fontId="4" fillId="0" borderId="4" xfId="0" applyNumberFormat="1" applyFont="1" applyBorder="1" applyAlignment="1">
      <alignment horizontal="center" vertical="center"/>
    </xf>
    <xf numFmtId="3" fontId="4" fillId="0" borderId="13" xfId="0" applyNumberFormat="1" applyFont="1" applyBorder="1" applyAlignment="1">
      <alignment horizontal="center" vertical="center"/>
    </xf>
    <xf numFmtId="3" fontId="5" fillId="3" borderId="2" xfId="0" applyNumberFormat="1" applyFont="1" applyFill="1" applyBorder="1" applyAlignment="1">
      <alignment horizontal="center" vertical="center"/>
    </xf>
    <xf numFmtId="0" fontId="1" fillId="0" borderId="24" xfId="0" applyFont="1" applyBorder="1" applyAlignment="1">
      <alignment horizontal="center" wrapText="1"/>
    </xf>
    <xf numFmtId="0" fontId="0" fillId="0" borderId="23" xfId="0" applyBorder="1" applyAlignment="1">
      <alignment horizontal="center"/>
    </xf>
    <xf numFmtId="0" fontId="0" fillId="0" borderId="19" xfId="0" applyBorder="1" applyAlignment="1">
      <alignment horizontal="center"/>
    </xf>
    <xf numFmtId="0" fontId="2" fillId="0" borderId="26"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9"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cellXfs>
  <cellStyles count="1">
    <cellStyle name="Нормален"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9"/>
  <sheetViews>
    <sheetView tabSelected="1" zoomScale="90" zoomScaleNormal="90" zoomScaleSheetLayoutView="100" zoomScalePageLayoutView="80" workbookViewId="0">
      <pane xSplit="2" ySplit="3" topLeftCell="C82" activePane="bottomRight" state="frozen"/>
      <selection pane="topRight" activeCell="C1" sqref="C1"/>
      <selection pane="bottomLeft" activeCell="A4" sqref="A4"/>
      <selection pane="bottomRight" activeCell="K113" sqref="K113:K115"/>
    </sheetView>
  </sheetViews>
  <sheetFormatPr defaultRowHeight="15.75" x14ac:dyDescent="0.25"/>
  <cols>
    <col min="1" max="1" width="6.28515625" style="29" customWidth="1"/>
    <col min="2" max="2" width="22.140625" style="30" customWidth="1"/>
    <col min="3" max="3" width="33.140625" style="30" customWidth="1"/>
    <col min="4" max="4" width="9.28515625" style="31" bestFit="1" customWidth="1"/>
    <col min="5" max="5" width="9.5703125" style="32" bestFit="1" customWidth="1"/>
    <col min="6" max="6" width="9.28515625" style="32" bestFit="1" customWidth="1"/>
    <col min="7" max="7" width="11.7109375" style="32" customWidth="1"/>
    <col min="8" max="8" width="10.5703125" style="33" customWidth="1"/>
    <col min="9" max="9" width="10" style="29" customWidth="1"/>
    <col min="10" max="10" width="62.7109375" customWidth="1"/>
    <col min="11" max="11" width="14.85546875" customWidth="1"/>
  </cols>
  <sheetData>
    <row r="1" spans="1:13" x14ac:dyDescent="0.25">
      <c r="C1" s="30" t="s">
        <v>192</v>
      </c>
      <c r="J1" s="41" t="s">
        <v>191</v>
      </c>
    </row>
    <row r="2" spans="1:13" ht="16.5" thickBot="1" x14ac:dyDescent="0.3"/>
    <row r="3" spans="1:13" ht="77.25" customHeight="1" thickBot="1" x14ac:dyDescent="0.3">
      <c r="A3" s="36" t="s">
        <v>78</v>
      </c>
      <c r="B3" s="37" t="s">
        <v>37</v>
      </c>
      <c r="C3" s="37" t="s">
        <v>0</v>
      </c>
      <c r="D3" s="38" t="s">
        <v>74</v>
      </c>
      <c r="E3" s="39" t="s">
        <v>190</v>
      </c>
      <c r="F3" s="40" t="s">
        <v>189</v>
      </c>
      <c r="G3" s="40" t="s">
        <v>194</v>
      </c>
      <c r="H3" s="34" t="s">
        <v>188</v>
      </c>
      <c r="I3" s="34" t="s">
        <v>187</v>
      </c>
      <c r="J3" s="34" t="s">
        <v>103</v>
      </c>
      <c r="K3" s="35" t="s">
        <v>75</v>
      </c>
      <c r="L3" s="2"/>
      <c r="M3" s="2"/>
    </row>
    <row r="4" spans="1:13" ht="58.5" customHeight="1" thickBot="1" x14ac:dyDescent="0.3">
      <c r="A4" s="28">
        <v>1</v>
      </c>
      <c r="B4" s="26" t="s">
        <v>58</v>
      </c>
      <c r="C4" s="26" t="s">
        <v>21</v>
      </c>
      <c r="D4" s="27">
        <v>91.4</v>
      </c>
      <c r="E4" s="67">
        <v>2899.92</v>
      </c>
      <c r="F4" s="68">
        <v>2899.92</v>
      </c>
      <c r="G4" s="68">
        <v>2900</v>
      </c>
      <c r="H4" s="74"/>
      <c r="I4" s="74"/>
      <c r="J4" s="11"/>
      <c r="K4" s="12"/>
    </row>
    <row r="5" spans="1:13" x14ac:dyDescent="0.25">
      <c r="A5" s="145">
        <v>2</v>
      </c>
      <c r="B5" s="114" t="s">
        <v>41</v>
      </c>
      <c r="C5" s="114" t="s">
        <v>4</v>
      </c>
      <c r="D5" s="116">
        <v>88.65</v>
      </c>
      <c r="E5" s="117">
        <v>1352</v>
      </c>
      <c r="F5" s="91">
        <f>E5+H5</f>
        <v>1002</v>
      </c>
      <c r="G5" s="91">
        <v>1002</v>
      </c>
      <c r="H5" s="152">
        <f>SUM(I5:I6)</f>
        <v>-350</v>
      </c>
      <c r="I5" s="75">
        <v>-300</v>
      </c>
      <c r="J5" s="9" t="s">
        <v>79</v>
      </c>
      <c r="K5" s="10"/>
    </row>
    <row r="6" spans="1:13" ht="27" thickBot="1" x14ac:dyDescent="0.3">
      <c r="A6" s="155"/>
      <c r="B6" s="157"/>
      <c r="C6" s="157"/>
      <c r="D6" s="158"/>
      <c r="E6" s="160"/>
      <c r="F6" s="92"/>
      <c r="G6" s="92"/>
      <c r="H6" s="153"/>
      <c r="I6" s="76">
        <v>-50</v>
      </c>
      <c r="J6" s="7" t="s">
        <v>80</v>
      </c>
      <c r="K6" s="8"/>
    </row>
    <row r="7" spans="1:13" ht="26.25" x14ac:dyDescent="0.25">
      <c r="A7" s="145">
        <v>3</v>
      </c>
      <c r="B7" s="114" t="s">
        <v>57</v>
      </c>
      <c r="C7" s="114" t="s">
        <v>20</v>
      </c>
      <c r="D7" s="116">
        <v>88.53</v>
      </c>
      <c r="E7" s="117">
        <v>17200</v>
      </c>
      <c r="F7" s="91">
        <f>E7+H7</f>
        <v>13800</v>
      </c>
      <c r="G7" s="91">
        <v>13800</v>
      </c>
      <c r="H7" s="152">
        <f>SUM(I7:I10)</f>
        <v>-3400</v>
      </c>
      <c r="I7" s="77">
        <v>-200</v>
      </c>
      <c r="J7" s="4" t="s">
        <v>149</v>
      </c>
      <c r="K7" s="5"/>
    </row>
    <row r="8" spans="1:13" ht="77.25" x14ac:dyDescent="0.25">
      <c r="A8" s="154"/>
      <c r="B8" s="156"/>
      <c r="C8" s="156"/>
      <c r="D8" s="148"/>
      <c r="E8" s="159"/>
      <c r="F8" s="93"/>
      <c r="G8" s="93"/>
      <c r="H8" s="151"/>
      <c r="I8" s="78">
        <v>-2000</v>
      </c>
      <c r="J8" s="1" t="s">
        <v>210</v>
      </c>
      <c r="K8" s="6"/>
    </row>
    <row r="9" spans="1:13" ht="18.75" customHeight="1" x14ac:dyDescent="0.25">
      <c r="A9" s="154"/>
      <c r="B9" s="156"/>
      <c r="C9" s="156"/>
      <c r="D9" s="148"/>
      <c r="E9" s="159"/>
      <c r="F9" s="93"/>
      <c r="G9" s="93"/>
      <c r="H9" s="151"/>
      <c r="I9" s="79">
        <v>-1000</v>
      </c>
      <c r="J9" s="1" t="s">
        <v>150</v>
      </c>
      <c r="K9" s="6"/>
    </row>
    <row r="10" spans="1:13" ht="27" thickBot="1" x14ac:dyDescent="0.3">
      <c r="A10" s="155"/>
      <c r="B10" s="157"/>
      <c r="C10" s="157"/>
      <c r="D10" s="158"/>
      <c r="E10" s="160"/>
      <c r="F10" s="92"/>
      <c r="G10" s="92"/>
      <c r="H10" s="153"/>
      <c r="I10" s="76">
        <v>-200</v>
      </c>
      <c r="J10" s="7" t="s">
        <v>151</v>
      </c>
      <c r="K10" s="8"/>
    </row>
    <row r="11" spans="1:13" ht="90.75" thickBot="1" x14ac:dyDescent="0.3">
      <c r="A11" s="28">
        <v>4</v>
      </c>
      <c r="B11" s="26" t="s">
        <v>64</v>
      </c>
      <c r="C11" s="26" t="s">
        <v>28</v>
      </c>
      <c r="D11" s="27">
        <v>86.35</v>
      </c>
      <c r="E11" s="67">
        <v>6210</v>
      </c>
      <c r="F11" s="68">
        <f>E11+H11</f>
        <v>5210</v>
      </c>
      <c r="G11" s="68">
        <v>5210</v>
      </c>
      <c r="H11" s="74">
        <v>-1000</v>
      </c>
      <c r="I11" s="74">
        <v>-1000</v>
      </c>
      <c r="J11" s="11" t="s">
        <v>211</v>
      </c>
      <c r="K11" s="12"/>
    </row>
    <row r="12" spans="1:13" ht="48" thickBot="1" x14ac:dyDescent="0.3">
      <c r="A12" s="28">
        <v>5</v>
      </c>
      <c r="B12" s="26" t="s">
        <v>70</v>
      </c>
      <c r="C12" s="26" t="s">
        <v>34</v>
      </c>
      <c r="D12" s="27">
        <v>86.35</v>
      </c>
      <c r="E12" s="67">
        <v>2993</v>
      </c>
      <c r="F12" s="68">
        <f>E12+H12</f>
        <v>1670</v>
      </c>
      <c r="G12" s="68">
        <v>1670</v>
      </c>
      <c r="H12" s="74">
        <f>SUM(I12)</f>
        <v>-1323</v>
      </c>
      <c r="I12" s="74">
        <v>-1323</v>
      </c>
      <c r="J12" s="14" t="s">
        <v>81</v>
      </c>
      <c r="K12" s="12"/>
    </row>
    <row r="13" spans="1:13" ht="144" customHeight="1" x14ac:dyDescent="0.25">
      <c r="A13" s="145">
        <v>6</v>
      </c>
      <c r="B13" s="114" t="s">
        <v>60</v>
      </c>
      <c r="C13" s="114" t="s">
        <v>23</v>
      </c>
      <c r="D13" s="116">
        <v>85.71</v>
      </c>
      <c r="E13" s="117">
        <v>6000</v>
      </c>
      <c r="F13" s="91">
        <f>E13+H13</f>
        <v>4000</v>
      </c>
      <c r="G13" s="91">
        <v>4000</v>
      </c>
      <c r="H13" s="152">
        <f>SUM(I13:I14)</f>
        <v>-2000</v>
      </c>
      <c r="I13" s="77">
        <v>-1500</v>
      </c>
      <c r="J13" s="15" t="s">
        <v>83</v>
      </c>
      <c r="K13" s="161" t="s">
        <v>84</v>
      </c>
    </row>
    <row r="14" spans="1:13" ht="39" thickBot="1" x14ac:dyDescent="0.3">
      <c r="A14" s="155"/>
      <c r="B14" s="157"/>
      <c r="C14" s="157"/>
      <c r="D14" s="158"/>
      <c r="E14" s="160"/>
      <c r="F14" s="92"/>
      <c r="G14" s="92"/>
      <c r="H14" s="153"/>
      <c r="I14" s="76">
        <v>-500</v>
      </c>
      <c r="J14" s="16" t="s">
        <v>82</v>
      </c>
      <c r="K14" s="162"/>
    </row>
    <row r="15" spans="1:13" ht="58.5" customHeight="1" thickBot="1" x14ac:dyDescent="0.3">
      <c r="A15" s="28">
        <v>7</v>
      </c>
      <c r="B15" s="26" t="s">
        <v>67</v>
      </c>
      <c r="C15" s="26" t="s">
        <v>31</v>
      </c>
      <c r="D15" s="27">
        <v>85.18</v>
      </c>
      <c r="E15" s="67">
        <v>23155</v>
      </c>
      <c r="F15" s="68">
        <f>E15+H15</f>
        <v>19682</v>
      </c>
      <c r="G15" s="68">
        <v>19682</v>
      </c>
      <c r="H15" s="74">
        <f>SUM(I15:I15)</f>
        <v>-3473</v>
      </c>
      <c r="I15" s="74">
        <v>-3473</v>
      </c>
      <c r="J15" s="14" t="s">
        <v>152</v>
      </c>
      <c r="K15" s="12"/>
    </row>
    <row r="16" spans="1:13" ht="25.5" x14ac:dyDescent="0.25">
      <c r="A16" s="145">
        <v>8</v>
      </c>
      <c r="B16" s="114" t="s">
        <v>46</v>
      </c>
      <c r="C16" s="114" t="s">
        <v>9</v>
      </c>
      <c r="D16" s="116">
        <v>84.71</v>
      </c>
      <c r="E16" s="117">
        <v>21700</v>
      </c>
      <c r="F16" s="91">
        <f>E16+H16</f>
        <v>17590</v>
      </c>
      <c r="G16" s="91">
        <v>17590</v>
      </c>
      <c r="H16" s="152">
        <f>SUM(I16:I20)</f>
        <v>-4110</v>
      </c>
      <c r="I16" s="77">
        <v>-1000</v>
      </c>
      <c r="J16" s="15" t="s">
        <v>153</v>
      </c>
      <c r="K16" s="5"/>
    </row>
    <row r="17" spans="1:11" ht="51" x14ac:dyDescent="0.25">
      <c r="A17" s="154"/>
      <c r="B17" s="156"/>
      <c r="C17" s="156"/>
      <c r="D17" s="148"/>
      <c r="E17" s="159"/>
      <c r="F17" s="94"/>
      <c r="G17" s="94"/>
      <c r="H17" s="151"/>
      <c r="I17" s="80">
        <v>-1200</v>
      </c>
      <c r="J17" s="13" t="s">
        <v>86</v>
      </c>
      <c r="K17" s="17"/>
    </row>
    <row r="18" spans="1:11" ht="25.5" x14ac:dyDescent="0.25">
      <c r="A18" s="154"/>
      <c r="B18" s="156"/>
      <c r="C18" s="156"/>
      <c r="D18" s="148"/>
      <c r="E18" s="159"/>
      <c r="F18" s="94"/>
      <c r="G18" s="94"/>
      <c r="H18" s="151"/>
      <c r="I18" s="80">
        <v>-900</v>
      </c>
      <c r="J18" s="13" t="s">
        <v>154</v>
      </c>
      <c r="K18" s="17"/>
    </row>
    <row r="19" spans="1:11" ht="76.5" x14ac:dyDescent="0.25">
      <c r="A19" s="154"/>
      <c r="B19" s="156"/>
      <c r="C19" s="156"/>
      <c r="D19" s="148"/>
      <c r="E19" s="159"/>
      <c r="F19" s="94"/>
      <c r="G19" s="94"/>
      <c r="H19" s="151"/>
      <c r="I19" s="80">
        <v>-500</v>
      </c>
      <c r="J19" s="13" t="s">
        <v>155</v>
      </c>
      <c r="K19" s="17"/>
    </row>
    <row r="20" spans="1:11" ht="78" thickBot="1" x14ac:dyDescent="0.3">
      <c r="A20" s="155"/>
      <c r="B20" s="157"/>
      <c r="C20" s="157"/>
      <c r="D20" s="158"/>
      <c r="E20" s="160"/>
      <c r="F20" s="95"/>
      <c r="G20" s="95"/>
      <c r="H20" s="153"/>
      <c r="I20" s="81">
        <f>-(1000-(4*3*70-350))</f>
        <v>-510</v>
      </c>
      <c r="J20" s="25" t="s">
        <v>85</v>
      </c>
      <c r="K20" s="8"/>
    </row>
    <row r="21" spans="1:11" ht="26.25" x14ac:dyDescent="0.25">
      <c r="A21" s="145">
        <v>9</v>
      </c>
      <c r="B21" s="114" t="s">
        <v>62</v>
      </c>
      <c r="C21" s="114" t="s">
        <v>25</v>
      </c>
      <c r="D21" s="116">
        <v>84.12</v>
      </c>
      <c r="E21" s="117">
        <v>9600</v>
      </c>
      <c r="F21" s="91">
        <f>E21+H21</f>
        <v>8160</v>
      </c>
      <c r="G21" s="91">
        <v>8160</v>
      </c>
      <c r="H21" s="152">
        <f>SUM(I21:I22)</f>
        <v>-1440</v>
      </c>
      <c r="I21" s="79">
        <v>-640</v>
      </c>
      <c r="J21" s="1" t="s">
        <v>87</v>
      </c>
      <c r="K21" s="10"/>
    </row>
    <row r="22" spans="1:11" ht="52.5" thickBot="1" x14ac:dyDescent="0.3">
      <c r="A22" s="154"/>
      <c r="B22" s="156"/>
      <c r="C22" s="156"/>
      <c r="D22" s="148"/>
      <c r="E22" s="159"/>
      <c r="F22" s="93"/>
      <c r="G22" s="93"/>
      <c r="H22" s="151"/>
      <c r="I22" s="81">
        <f>-(1440-640)</f>
        <v>-800</v>
      </c>
      <c r="J22" s="25" t="s">
        <v>88</v>
      </c>
      <c r="K22" s="21"/>
    </row>
    <row r="23" spans="1:11" ht="26.25" x14ac:dyDescent="0.25">
      <c r="A23" s="145">
        <v>10</v>
      </c>
      <c r="B23" s="114" t="s">
        <v>65</v>
      </c>
      <c r="C23" s="114" t="s">
        <v>29</v>
      </c>
      <c r="D23" s="116">
        <v>83.63</v>
      </c>
      <c r="E23" s="117">
        <v>18940</v>
      </c>
      <c r="F23" s="96">
        <f>E23+H23</f>
        <v>15380</v>
      </c>
      <c r="G23" s="96">
        <v>15380</v>
      </c>
      <c r="H23" s="150">
        <f>SUM(I23:I25)</f>
        <v>-3560</v>
      </c>
      <c r="I23" s="77">
        <v>-1000</v>
      </c>
      <c r="J23" s="4" t="s">
        <v>89</v>
      </c>
      <c r="K23" s="5"/>
    </row>
    <row r="24" spans="1:11" ht="26.25" x14ac:dyDescent="0.25">
      <c r="A24" s="154"/>
      <c r="B24" s="156"/>
      <c r="C24" s="156"/>
      <c r="D24" s="148"/>
      <c r="E24" s="159"/>
      <c r="F24" s="93"/>
      <c r="G24" s="93"/>
      <c r="H24" s="151"/>
      <c r="I24" s="80">
        <v>-1440</v>
      </c>
      <c r="J24" s="3" t="s">
        <v>90</v>
      </c>
      <c r="K24" s="17"/>
    </row>
    <row r="25" spans="1:11" ht="27" thickBot="1" x14ac:dyDescent="0.3">
      <c r="A25" s="155"/>
      <c r="B25" s="157"/>
      <c r="C25" s="157"/>
      <c r="D25" s="158"/>
      <c r="E25" s="160"/>
      <c r="F25" s="92"/>
      <c r="G25" s="92"/>
      <c r="H25" s="153"/>
      <c r="I25" s="76">
        <v>-1120</v>
      </c>
      <c r="J25" s="7" t="s">
        <v>91</v>
      </c>
      <c r="K25" s="8"/>
    </row>
    <row r="26" spans="1:11" ht="63.75" thickBot="1" x14ac:dyDescent="0.3">
      <c r="A26" s="50">
        <v>11</v>
      </c>
      <c r="B26" s="46" t="s">
        <v>45</v>
      </c>
      <c r="C26" s="46" t="s">
        <v>8</v>
      </c>
      <c r="D26" s="48">
        <v>83.53</v>
      </c>
      <c r="E26" s="69">
        <v>2400</v>
      </c>
      <c r="F26" s="70">
        <f>E26+H26</f>
        <v>2334</v>
      </c>
      <c r="G26" s="70">
        <v>2334</v>
      </c>
      <c r="H26" s="75">
        <f>SUM(I26)</f>
        <v>-66</v>
      </c>
      <c r="I26" s="75">
        <v>-66</v>
      </c>
      <c r="J26" s="19" t="s">
        <v>212</v>
      </c>
      <c r="K26" s="10"/>
    </row>
    <row r="27" spans="1:11" ht="38.25" x14ac:dyDescent="0.25">
      <c r="A27" s="145">
        <v>12</v>
      </c>
      <c r="B27" s="114" t="s">
        <v>73</v>
      </c>
      <c r="C27" s="114" t="s">
        <v>36</v>
      </c>
      <c r="D27" s="116">
        <v>82.29</v>
      </c>
      <c r="E27" s="117">
        <v>10787</v>
      </c>
      <c r="F27" s="91">
        <f>E27+H27</f>
        <v>9034</v>
      </c>
      <c r="G27" s="91">
        <v>9034</v>
      </c>
      <c r="H27" s="163">
        <f>SUM(I27:I31)</f>
        <v>-1753</v>
      </c>
      <c r="I27" s="77">
        <v>-577</v>
      </c>
      <c r="J27" s="15" t="s">
        <v>95</v>
      </c>
      <c r="K27" s="5"/>
    </row>
    <row r="28" spans="1:11" x14ac:dyDescent="0.25">
      <c r="A28" s="154"/>
      <c r="B28" s="156"/>
      <c r="C28" s="156"/>
      <c r="D28" s="148"/>
      <c r="E28" s="149"/>
      <c r="F28" s="94"/>
      <c r="G28" s="94"/>
      <c r="H28" s="164"/>
      <c r="I28" s="79">
        <v>-600</v>
      </c>
      <c r="J28" s="20" t="s">
        <v>94</v>
      </c>
      <c r="K28" s="6"/>
    </row>
    <row r="29" spans="1:11" x14ac:dyDescent="0.25">
      <c r="A29" s="154"/>
      <c r="B29" s="156"/>
      <c r="C29" s="156"/>
      <c r="D29" s="148"/>
      <c r="E29" s="149"/>
      <c r="F29" s="94"/>
      <c r="G29" s="94"/>
      <c r="H29" s="164"/>
      <c r="I29" s="79">
        <v>-100</v>
      </c>
      <c r="J29" s="20" t="s">
        <v>92</v>
      </c>
      <c r="K29" s="6"/>
    </row>
    <row r="30" spans="1:11" x14ac:dyDescent="0.25">
      <c r="A30" s="154"/>
      <c r="B30" s="156"/>
      <c r="C30" s="156"/>
      <c r="D30" s="148"/>
      <c r="E30" s="159"/>
      <c r="F30" s="93"/>
      <c r="G30" s="93"/>
      <c r="H30" s="165"/>
      <c r="I30" s="79">
        <v>-150</v>
      </c>
      <c r="J30" s="20" t="s">
        <v>93</v>
      </c>
      <c r="K30" s="6"/>
    </row>
    <row r="31" spans="1:11" ht="51.75" thickBot="1" x14ac:dyDescent="0.3">
      <c r="A31" s="154"/>
      <c r="B31" s="156"/>
      <c r="C31" s="156"/>
      <c r="D31" s="158"/>
      <c r="E31" s="159"/>
      <c r="F31" s="93"/>
      <c r="G31" s="93"/>
      <c r="H31" s="165"/>
      <c r="I31" s="81">
        <v>-326</v>
      </c>
      <c r="J31" s="23" t="s">
        <v>96</v>
      </c>
      <c r="K31" s="24"/>
    </row>
    <row r="32" spans="1:11" ht="89.25" x14ac:dyDescent="0.25">
      <c r="A32" s="120">
        <v>13</v>
      </c>
      <c r="B32" s="123" t="s">
        <v>48</v>
      </c>
      <c r="C32" s="123" t="s">
        <v>11</v>
      </c>
      <c r="D32" s="116">
        <v>81.81</v>
      </c>
      <c r="E32" s="127">
        <v>48000</v>
      </c>
      <c r="F32" s="97">
        <f>E32+H32</f>
        <v>27902</v>
      </c>
      <c r="G32" s="97">
        <v>27902</v>
      </c>
      <c r="H32" s="166">
        <f>SUM(I32:I44)</f>
        <v>-20098</v>
      </c>
      <c r="I32" s="77">
        <v>-5000</v>
      </c>
      <c r="J32" s="15" t="s">
        <v>147</v>
      </c>
      <c r="K32" s="5"/>
    </row>
    <row r="33" spans="1:11" ht="38.25" x14ac:dyDescent="0.25">
      <c r="A33" s="168"/>
      <c r="B33" s="170"/>
      <c r="C33" s="170"/>
      <c r="D33" s="148"/>
      <c r="E33" s="178"/>
      <c r="F33" s="98"/>
      <c r="G33" s="98"/>
      <c r="H33" s="167"/>
      <c r="I33" s="79">
        <v>-3000</v>
      </c>
      <c r="J33" s="20" t="s">
        <v>148</v>
      </c>
      <c r="K33" s="6"/>
    </row>
    <row r="34" spans="1:11" ht="25.5" x14ac:dyDescent="0.25">
      <c r="A34" s="168"/>
      <c r="B34" s="170"/>
      <c r="C34" s="170"/>
      <c r="D34" s="148"/>
      <c r="E34" s="178"/>
      <c r="F34" s="98"/>
      <c r="G34" s="98"/>
      <c r="H34" s="167"/>
      <c r="I34" s="79">
        <v>-1920</v>
      </c>
      <c r="J34" s="20" t="s">
        <v>97</v>
      </c>
      <c r="K34" s="6"/>
    </row>
    <row r="35" spans="1:11" ht="63.75" x14ac:dyDescent="0.25">
      <c r="A35" s="168"/>
      <c r="B35" s="170"/>
      <c r="C35" s="170"/>
      <c r="D35" s="148"/>
      <c r="E35" s="178"/>
      <c r="F35" s="98"/>
      <c r="G35" s="98"/>
      <c r="H35" s="167"/>
      <c r="I35" s="79">
        <v>-735</v>
      </c>
      <c r="J35" s="20" t="s">
        <v>156</v>
      </c>
      <c r="K35" s="6"/>
    </row>
    <row r="36" spans="1:11" ht="76.5" x14ac:dyDescent="0.25">
      <c r="A36" s="168"/>
      <c r="B36" s="170"/>
      <c r="C36" s="170"/>
      <c r="D36" s="148"/>
      <c r="E36" s="178"/>
      <c r="F36" s="98"/>
      <c r="G36" s="98"/>
      <c r="H36" s="167"/>
      <c r="I36" s="79">
        <v>-1757</v>
      </c>
      <c r="J36" s="20" t="s">
        <v>98</v>
      </c>
      <c r="K36" s="6"/>
    </row>
    <row r="37" spans="1:11" ht="51" x14ac:dyDescent="0.25">
      <c r="A37" s="168"/>
      <c r="B37" s="170"/>
      <c r="C37" s="170"/>
      <c r="D37" s="148"/>
      <c r="E37" s="178"/>
      <c r="F37" s="98"/>
      <c r="G37" s="98"/>
      <c r="H37" s="167"/>
      <c r="I37" s="79">
        <v>-736</v>
      </c>
      <c r="J37" s="20" t="s">
        <v>99</v>
      </c>
      <c r="K37" s="6"/>
    </row>
    <row r="38" spans="1:11" ht="38.25" x14ac:dyDescent="0.25">
      <c r="A38" s="168"/>
      <c r="B38" s="170"/>
      <c r="C38" s="170"/>
      <c r="D38" s="148"/>
      <c r="E38" s="178"/>
      <c r="F38" s="98"/>
      <c r="G38" s="98"/>
      <c r="H38" s="167"/>
      <c r="I38" s="79">
        <v>-840</v>
      </c>
      <c r="J38" s="20" t="s">
        <v>157</v>
      </c>
      <c r="K38" s="6"/>
    </row>
    <row r="39" spans="1:11" ht="38.25" x14ac:dyDescent="0.25">
      <c r="A39" s="168"/>
      <c r="B39" s="170"/>
      <c r="C39" s="170"/>
      <c r="D39" s="148"/>
      <c r="E39" s="178"/>
      <c r="F39" s="98"/>
      <c r="G39" s="98"/>
      <c r="H39" s="167"/>
      <c r="I39" s="79">
        <v>-680</v>
      </c>
      <c r="J39" s="20" t="s">
        <v>158</v>
      </c>
      <c r="K39" s="6"/>
    </row>
    <row r="40" spans="1:11" ht="51" x14ac:dyDescent="0.25">
      <c r="A40" s="168"/>
      <c r="B40" s="170"/>
      <c r="C40" s="170"/>
      <c r="D40" s="148"/>
      <c r="E40" s="178"/>
      <c r="F40" s="98"/>
      <c r="G40" s="98"/>
      <c r="H40" s="167"/>
      <c r="I40" s="79">
        <v>-250</v>
      </c>
      <c r="J40" s="20" t="s">
        <v>100</v>
      </c>
      <c r="K40" s="6"/>
    </row>
    <row r="41" spans="1:11" ht="38.25" x14ac:dyDescent="0.25">
      <c r="A41" s="168"/>
      <c r="B41" s="170"/>
      <c r="C41" s="170"/>
      <c r="D41" s="148"/>
      <c r="E41" s="178"/>
      <c r="F41" s="98"/>
      <c r="G41" s="98"/>
      <c r="H41" s="167"/>
      <c r="I41" s="79">
        <v>-3000</v>
      </c>
      <c r="J41" s="20" t="s">
        <v>101</v>
      </c>
      <c r="K41" s="6"/>
    </row>
    <row r="42" spans="1:11" ht="38.25" x14ac:dyDescent="0.25">
      <c r="A42" s="168"/>
      <c r="B42" s="170"/>
      <c r="C42" s="170"/>
      <c r="D42" s="148"/>
      <c r="E42" s="178"/>
      <c r="F42" s="98"/>
      <c r="G42" s="98"/>
      <c r="H42" s="167"/>
      <c r="I42" s="79">
        <v>-500</v>
      </c>
      <c r="J42" s="20" t="s">
        <v>102</v>
      </c>
      <c r="K42" s="6"/>
    </row>
    <row r="43" spans="1:11" ht="39" x14ac:dyDescent="0.25">
      <c r="A43" s="168"/>
      <c r="B43" s="170"/>
      <c r="C43" s="170"/>
      <c r="D43" s="148"/>
      <c r="E43" s="178"/>
      <c r="F43" s="98"/>
      <c r="G43" s="98"/>
      <c r="H43" s="167"/>
      <c r="I43" s="79">
        <v>-780</v>
      </c>
      <c r="J43" s="1" t="s">
        <v>213</v>
      </c>
      <c r="K43" s="6"/>
    </row>
    <row r="44" spans="1:11" ht="65.25" thickBot="1" x14ac:dyDescent="0.3">
      <c r="A44" s="168"/>
      <c r="B44" s="170"/>
      <c r="C44" s="170"/>
      <c r="D44" s="158"/>
      <c r="E44" s="178"/>
      <c r="F44" s="98"/>
      <c r="G44" s="98"/>
      <c r="H44" s="167"/>
      <c r="I44" s="79">
        <v>-900</v>
      </c>
      <c r="J44" s="1" t="s">
        <v>214</v>
      </c>
      <c r="K44" s="6"/>
    </row>
    <row r="45" spans="1:11" ht="64.5" x14ac:dyDescent="0.25">
      <c r="A45" s="120">
        <v>14</v>
      </c>
      <c r="B45" s="123" t="s">
        <v>38</v>
      </c>
      <c r="C45" s="123" t="s">
        <v>1</v>
      </c>
      <c r="D45" s="116">
        <v>81.53</v>
      </c>
      <c r="E45" s="172">
        <v>21460</v>
      </c>
      <c r="F45" s="99">
        <f>E45+H45</f>
        <v>15060</v>
      </c>
      <c r="G45" s="99">
        <v>15060</v>
      </c>
      <c r="H45" s="175">
        <f>SUM(I45:I47)</f>
        <v>-6400</v>
      </c>
      <c r="I45" s="77">
        <v>-4800</v>
      </c>
      <c r="J45" s="4" t="s">
        <v>105</v>
      </c>
      <c r="K45" s="5"/>
    </row>
    <row r="46" spans="1:11" ht="26.25" x14ac:dyDescent="0.25">
      <c r="A46" s="168"/>
      <c r="B46" s="170"/>
      <c r="C46" s="170"/>
      <c r="D46" s="148"/>
      <c r="E46" s="173"/>
      <c r="F46" s="100"/>
      <c r="G46" s="100"/>
      <c r="H46" s="176"/>
      <c r="I46" s="79">
        <v>-1000</v>
      </c>
      <c r="J46" s="1" t="s">
        <v>104</v>
      </c>
      <c r="K46" s="6"/>
    </row>
    <row r="47" spans="1:11" ht="52.5" thickBot="1" x14ac:dyDescent="0.3">
      <c r="A47" s="169"/>
      <c r="B47" s="171"/>
      <c r="C47" s="171"/>
      <c r="D47" s="158"/>
      <c r="E47" s="174"/>
      <c r="F47" s="101"/>
      <c r="G47" s="101"/>
      <c r="H47" s="177"/>
      <c r="I47" s="81">
        <v>-600</v>
      </c>
      <c r="J47" s="25" t="s">
        <v>106</v>
      </c>
      <c r="K47" s="24"/>
    </row>
    <row r="48" spans="1:11" ht="51.75" x14ac:dyDescent="0.25">
      <c r="A48" s="120">
        <v>15</v>
      </c>
      <c r="B48" s="123" t="s">
        <v>49</v>
      </c>
      <c r="C48" s="123" t="s">
        <v>12</v>
      </c>
      <c r="D48" s="116">
        <v>81.5</v>
      </c>
      <c r="E48" s="172">
        <v>31928</v>
      </c>
      <c r="F48" s="99">
        <f>E48+H48</f>
        <v>18082</v>
      </c>
      <c r="G48" s="99">
        <v>18082</v>
      </c>
      <c r="H48" s="175">
        <f>SUM(I48:I55)</f>
        <v>-13846</v>
      </c>
      <c r="I48" s="77">
        <v>-750</v>
      </c>
      <c r="J48" s="4" t="s">
        <v>112</v>
      </c>
      <c r="K48" s="5"/>
    </row>
    <row r="49" spans="1:11" ht="64.5" x14ac:dyDescent="0.25">
      <c r="A49" s="168"/>
      <c r="B49" s="170"/>
      <c r="C49" s="170"/>
      <c r="D49" s="148"/>
      <c r="E49" s="173"/>
      <c r="F49" s="100"/>
      <c r="G49" s="100"/>
      <c r="H49" s="176"/>
      <c r="I49" s="79">
        <v>-1680</v>
      </c>
      <c r="J49" s="1" t="s">
        <v>110</v>
      </c>
      <c r="K49" s="6"/>
    </row>
    <row r="50" spans="1:11" ht="64.5" x14ac:dyDescent="0.25">
      <c r="A50" s="168"/>
      <c r="B50" s="170"/>
      <c r="C50" s="170"/>
      <c r="D50" s="148"/>
      <c r="E50" s="173"/>
      <c r="F50" s="100"/>
      <c r="G50" s="100"/>
      <c r="H50" s="176"/>
      <c r="I50" s="79">
        <v>-960</v>
      </c>
      <c r="J50" s="1" t="s">
        <v>111</v>
      </c>
      <c r="K50" s="6"/>
    </row>
    <row r="51" spans="1:11" ht="39" x14ac:dyDescent="0.25">
      <c r="A51" s="168"/>
      <c r="B51" s="170"/>
      <c r="C51" s="170"/>
      <c r="D51" s="148"/>
      <c r="E51" s="173"/>
      <c r="F51" s="100"/>
      <c r="G51" s="100"/>
      <c r="H51" s="176"/>
      <c r="I51" s="79">
        <v>-1040</v>
      </c>
      <c r="J51" s="1" t="s">
        <v>107</v>
      </c>
      <c r="K51" s="6"/>
    </row>
    <row r="52" spans="1:11" ht="166.5" x14ac:dyDescent="0.25">
      <c r="A52" s="168"/>
      <c r="B52" s="170"/>
      <c r="C52" s="170"/>
      <c r="D52" s="148"/>
      <c r="E52" s="173"/>
      <c r="F52" s="100"/>
      <c r="G52" s="100"/>
      <c r="H52" s="176"/>
      <c r="I52" s="79">
        <v>-4200</v>
      </c>
      <c r="J52" s="1" t="s">
        <v>215</v>
      </c>
      <c r="K52" s="6"/>
    </row>
    <row r="53" spans="1:11" ht="115.5" x14ac:dyDescent="0.25">
      <c r="A53" s="168"/>
      <c r="B53" s="170"/>
      <c r="C53" s="170"/>
      <c r="D53" s="148"/>
      <c r="E53" s="173"/>
      <c r="F53" s="100"/>
      <c r="G53" s="100"/>
      <c r="H53" s="176"/>
      <c r="I53" s="79">
        <v>-3000</v>
      </c>
      <c r="J53" s="1" t="s">
        <v>202</v>
      </c>
      <c r="K53" s="6"/>
    </row>
    <row r="54" spans="1:11" ht="77.25" x14ac:dyDescent="0.25">
      <c r="A54" s="168"/>
      <c r="B54" s="170"/>
      <c r="C54" s="170"/>
      <c r="D54" s="148"/>
      <c r="E54" s="173"/>
      <c r="F54" s="100"/>
      <c r="G54" s="100"/>
      <c r="H54" s="176"/>
      <c r="I54" s="79">
        <v>-1480</v>
      </c>
      <c r="J54" s="1" t="s">
        <v>109</v>
      </c>
      <c r="K54" s="6"/>
    </row>
    <row r="55" spans="1:11" ht="39.75" thickBot="1" x14ac:dyDescent="0.3">
      <c r="A55" s="180"/>
      <c r="B55" s="181"/>
      <c r="C55" s="181"/>
      <c r="D55" s="158"/>
      <c r="E55" s="182"/>
      <c r="F55" s="102"/>
      <c r="G55" s="102"/>
      <c r="H55" s="179"/>
      <c r="I55" s="76">
        <v>-736</v>
      </c>
      <c r="J55" s="7" t="s">
        <v>108</v>
      </c>
      <c r="K55" s="8"/>
    </row>
    <row r="56" spans="1:11" ht="64.5" x14ac:dyDescent="0.25">
      <c r="A56" s="120">
        <v>16</v>
      </c>
      <c r="B56" s="123" t="s">
        <v>51</v>
      </c>
      <c r="C56" s="123" t="s">
        <v>14</v>
      </c>
      <c r="D56" s="116">
        <v>80.760000000000005</v>
      </c>
      <c r="E56" s="172">
        <v>13810</v>
      </c>
      <c r="F56" s="99">
        <f>E56+H56</f>
        <v>8610</v>
      </c>
      <c r="G56" s="99">
        <v>8610</v>
      </c>
      <c r="H56" s="175">
        <f>SUM(I56:I58)</f>
        <v>-5200</v>
      </c>
      <c r="I56" s="77">
        <v>-2000</v>
      </c>
      <c r="J56" s="4" t="s">
        <v>113</v>
      </c>
      <c r="K56" s="5"/>
    </row>
    <row r="57" spans="1:11" ht="64.5" x14ac:dyDescent="0.25">
      <c r="A57" s="168"/>
      <c r="B57" s="170"/>
      <c r="C57" s="170"/>
      <c r="D57" s="148"/>
      <c r="E57" s="173"/>
      <c r="F57" s="100"/>
      <c r="G57" s="100"/>
      <c r="H57" s="176"/>
      <c r="I57" s="79">
        <v>-2000</v>
      </c>
      <c r="J57" s="1" t="s">
        <v>203</v>
      </c>
      <c r="K57" s="6"/>
    </row>
    <row r="58" spans="1:11" ht="78" thickBot="1" x14ac:dyDescent="0.3">
      <c r="A58" s="180"/>
      <c r="B58" s="181"/>
      <c r="C58" s="181"/>
      <c r="D58" s="158"/>
      <c r="E58" s="182"/>
      <c r="F58" s="102"/>
      <c r="G58" s="102"/>
      <c r="H58" s="179"/>
      <c r="I58" s="76">
        <v>-1200</v>
      </c>
      <c r="J58" s="7" t="s">
        <v>216</v>
      </c>
      <c r="K58" s="8"/>
    </row>
    <row r="59" spans="1:11" ht="48" thickBot="1" x14ac:dyDescent="0.3">
      <c r="A59" s="51">
        <v>17</v>
      </c>
      <c r="B59" s="47" t="s">
        <v>43</v>
      </c>
      <c r="C59" s="47" t="s">
        <v>6</v>
      </c>
      <c r="D59" s="49">
        <v>79.12</v>
      </c>
      <c r="E59" s="71">
        <v>3500</v>
      </c>
      <c r="F59" s="72">
        <f>E59+H59</f>
        <v>2300</v>
      </c>
      <c r="G59" s="72">
        <v>2300</v>
      </c>
      <c r="H59" s="82">
        <f>SUM(I59:I59)</f>
        <v>-1200</v>
      </c>
      <c r="I59" s="82">
        <v>-1200</v>
      </c>
      <c r="J59" s="22" t="s">
        <v>204</v>
      </c>
      <c r="K59" s="21"/>
    </row>
    <row r="60" spans="1:11" ht="39" x14ac:dyDescent="0.25">
      <c r="A60" s="120">
        <v>18</v>
      </c>
      <c r="B60" s="123" t="s">
        <v>54</v>
      </c>
      <c r="C60" s="123" t="s">
        <v>17</v>
      </c>
      <c r="D60" s="116">
        <v>78.709999999999994</v>
      </c>
      <c r="E60" s="127">
        <v>6365</v>
      </c>
      <c r="F60" s="97">
        <f>E60+H60</f>
        <v>3340</v>
      </c>
      <c r="G60" s="97">
        <v>3340</v>
      </c>
      <c r="H60" s="166">
        <f>SUM(I60:I63)</f>
        <v>-3025</v>
      </c>
      <c r="I60" s="77">
        <v>-300</v>
      </c>
      <c r="J60" s="4" t="s">
        <v>115</v>
      </c>
      <c r="K60" s="5"/>
    </row>
    <row r="61" spans="1:11" ht="39" x14ac:dyDescent="0.25">
      <c r="A61" s="168"/>
      <c r="B61" s="170"/>
      <c r="C61" s="170"/>
      <c r="D61" s="148"/>
      <c r="E61" s="178"/>
      <c r="F61" s="98"/>
      <c r="G61" s="98"/>
      <c r="H61" s="167"/>
      <c r="I61" s="79">
        <v>-900</v>
      </c>
      <c r="J61" s="1" t="s">
        <v>114</v>
      </c>
      <c r="K61" s="6"/>
    </row>
    <row r="62" spans="1:11" ht="39" x14ac:dyDescent="0.25">
      <c r="A62" s="168"/>
      <c r="B62" s="170"/>
      <c r="C62" s="170"/>
      <c r="D62" s="148"/>
      <c r="E62" s="178"/>
      <c r="F62" s="98"/>
      <c r="G62" s="98"/>
      <c r="H62" s="167"/>
      <c r="I62" s="79">
        <v>-230</v>
      </c>
      <c r="J62" s="1" t="s">
        <v>117</v>
      </c>
      <c r="K62" s="6"/>
    </row>
    <row r="63" spans="1:11" ht="52.5" thickBot="1" x14ac:dyDescent="0.3">
      <c r="A63" s="169"/>
      <c r="B63" s="171"/>
      <c r="C63" s="171"/>
      <c r="D63" s="148"/>
      <c r="E63" s="192"/>
      <c r="F63" s="103"/>
      <c r="G63" s="103"/>
      <c r="H63" s="183"/>
      <c r="I63" s="81">
        <f>-(1815-220)</f>
        <v>-1595</v>
      </c>
      <c r="J63" s="25" t="s">
        <v>116</v>
      </c>
      <c r="K63" s="24"/>
    </row>
    <row r="64" spans="1:11" ht="39" x14ac:dyDescent="0.25">
      <c r="A64" s="120">
        <v>19</v>
      </c>
      <c r="B64" s="123" t="s">
        <v>61</v>
      </c>
      <c r="C64" s="123" t="s">
        <v>24</v>
      </c>
      <c r="D64" s="116">
        <v>78.12</v>
      </c>
      <c r="E64" s="186">
        <v>30750</v>
      </c>
      <c r="F64" s="104">
        <f>E64+H64</f>
        <v>11850</v>
      </c>
      <c r="G64" s="104">
        <v>11850</v>
      </c>
      <c r="H64" s="189">
        <f>SUM(I64:I71)</f>
        <v>-18900</v>
      </c>
      <c r="I64" s="75">
        <v>-700</v>
      </c>
      <c r="J64" s="59" t="s">
        <v>123</v>
      </c>
      <c r="K64" s="53" t="s">
        <v>125</v>
      </c>
    </row>
    <row r="65" spans="1:11" ht="39" x14ac:dyDescent="0.25">
      <c r="A65" s="184"/>
      <c r="B65" s="185"/>
      <c r="C65" s="185"/>
      <c r="D65" s="148"/>
      <c r="E65" s="187"/>
      <c r="F65" s="105"/>
      <c r="G65" s="105"/>
      <c r="H65" s="190"/>
      <c r="I65" s="79">
        <v>-2000</v>
      </c>
      <c r="J65" s="60" t="s">
        <v>118</v>
      </c>
      <c r="K65" s="193" t="s">
        <v>221</v>
      </c>
    </row>
    <row r="66" spans="1:11" ht="51.75" x14ac:dyDescent="0.25">
      <c r="A66" s="168"/>
      <c r="B66" s="170"/>
      <c r="C66" s="170"/>
      <c r="D66" s="148"/>
      <c r="E66" s="178"/>
      <c r="F66" s="98"/>
      <c r="G66" s="98"/>
      <c r="H66" s="167"/>
      <c r="I66" s="79">
        <v>-2000</v>
      </c>
      <c r="J66" s="60" t="s">
        <v>205</v>
      </c>
      <c r="K66" s="194"/>
    </row>
    <row r="67" spans="1:11" x14ac:dyDescent="0.25">
      <c r="A67" s="168"/>
      <c r="B67" s="170"/>
      <c r="C67" s="170"/>
      <c r="D67" s="148"/>
      <c r="E67" s="178"/>
      <c r="F67" s="98"/>
      <c r="G67" s="98"/>
      <c r="H67" s="167"/>
      <c r="I67" s="79">
        <v>-4300</v>
      </c>
      <c r="J67" s="60" t="s">
        <v>119</v>
      </c>
      <c r="K67" s="194"/>
    </row>
    <row r="68" spans="1:11" ht="26.25" x14ac:dyDescent="0.25">
      <c r="A68" s="168"/>
      <c r="B68" s="170"/>
      <c r="C68" s="170"/>
      <c r="D68" s="148"/>
      <c r="E68" s="178"/>
      <c r="F68" s="98"/>
      <c r="G68" s="98"/>
      <c r="H68" s="167"/>
      <c r="I68" s="79">
        <v>-4300</v>
      </c>
      <c r="J68" s="60" t="s">
        <v>121</v>
      </c>
      <c r="K68" s="194"/>
    </row>
    <row r="69" spans="1:11" x14ac:dyDescent="0.25">
      <c r="A69" s="168"/>
      <c r="B69" s="170"/>
      <c r="C69" s="170"/>
      <c r="D69" s="148"/>
      <c r="E69" s="178"/>
      <c r="F69" s="98"/>
      <c r="G69" s="98"/>
      <c r="H69" s="167"/>
      <c r="I69" s="79">
        <v>-1600</v>
      </c>
      <c r="J69" s="60" t="s">
        <v>120</v>
      </c>
      <c r="K69" s="194"/>
    </row>
    <row r="70" spans="1:11" ht="26.25" x14ac:dyDescent="0.25">
      <c r="A70" s="168"/>
      <c r="B70" s="170"/>
      <c r="C70" s="170"/>
      <c r="D70" s="148"/>
      <c r="E70" s="178"/>
      <c r="F70" s="98"/>
      <c r="G70" s="98"/>
      <c r="H70" s="167"/>
      <c r="I70" s="79">
        <v>-2000</v>
      </c>
      <c r="J70" s="60" t="s">
        <v>122</v>
      </c>
      <c r="K70" s="194"/>
    </row>
    <row r="71" spans="1:11" ht="39.75" thickBot="1" x14ac:dyDescent="0.3">
      <c r="A71" s="180"/>
      <c r="B71" s="181"/>
      <c r="C71" s="181"/>
      <c r="D71" s="158"/>
      <c r="E71" s="188"/>
      <c r="F71" s="106"/>
      <c r="G71" s="106"/>
      <c r="H71" s="191"/>
      <c r="I71" s="76">
        <v>-2000</v>
      </c>
      <c r="J71" s="61" t="s">
        <v>124</v>
      </c>
      <c r="K71" s="195"/>
    </row>
    <row r="72" spans="1:11" x14ac:dyDescent="0.25">
      <c r="A72" s="198">
        <v>20</v>
      </c>
      <c r="B72" s="123" t="s">
        <v>68</v>
      </c>
      <c r="C72" s="123" t="s">
        <v>32</v>
      </c>
      <c r="D72" s="116">
        <v>78</v>
      </c>
      <c r="E72" s="186">
        <v>10620</v>
      </c>
      <c r="F72" s="104">
        <f>E72+H72</f>
        <v>2550</v>
      </c>
      <c r="G72" s="104">
        <v>2550</v>
      </c>
      <c r="H72" s="189">
        <f>SUM(I72:I79)</f>
        <v>-8070</v>
      </c>
      <c r="I72" s="83">
        <v>-300</v>
      </c>
      <c r="J72" s="4" t="s">
        <v>126</v>
      </c>
      <c r="K72" s="5"/>
    </row>
    <row r="73" spans="1:11" x14ac:dyDescent="0.25">
      <c r="A73" s="199"/>
      <c r="B73" s="185"/>
      <c r="C73" s="185"/>
      <c r="D73" s="148"/>
      <c r="E73" s="187"/>
      <c r="F73" s="105"/>
      <c r="G73" s="105"/>
      <c r="H73" s="190"/>
      <c r="I73" s="80">
        <v>-360</v>
      </c>
      <c r="J73" s="3" t="s">
        <v>127</v>
      </c>
      <c r="K73" s="17"/>
    </row>
    <row r="74" spans="1:11" ht="39" x14ac:dyDescent="0.25">
      <c r="A74" s="200"/>
      <c r="B74" s="170"/>
      <c r="C74" s="170"/>
      <c r="D74" s="148"/>
      <c r="E74" s="178"/>
      <c r="F74" s="98"/>
      <c r="G74" s="98"/>
      <c r="H74" s="167"/>
      <c r="I74" s="80">
        <v>-2000</v>
      </c>
      <c r="J74" s="1" t="s">
        <v>129</v>
      </c>
      <c r="K74" s="6"/>
    </row>
    <row r="75" spans="1:11" ht="51.75" x14ac:dyDescent="0.25">
      <c r="A75" s="200"/>
      <c r="B75" s="170"/>
      <c r="C75" s="170"/>
      <c r="D75" s="148"/>
      <c r="E75" s="178"/>
      <c r="F75" s="98"/>
      <c r="G75" s="98"/>
      <c r="H75" s="167"/>
      <c r="I75" s="79">
        <v>-1500</v>
      </c>
      <c r="J75" s="1" t="s">
        <v>128</v>
      </c>
      <c r="K75" s="6"/>
    </row>
    <row r="76" spans="1:11" ht="39" x14ac:dyDescent="0.25">
      <c r="A76" s="200"/>
      <c r="B76" s="170"/>
      <c r="C76" s="170"/>
      <c r="D76" s="148"/>
      <c r="E76" s="178"/>
      <c r="F76" s="98"/>
      <c r="G76" s="98"/>
      <c r="H76" s="167"/>
      <c r="I76" s="79">
        <v>-1050</v>
      </c>
      <c r="J76" s="1" t="s">
        <v>132</v>
      </c>
      <c r="K76" s="6"/>
    </row>
    <row r="77" spans="1:11" ht="26.25" x14ac:dyDescent="0.25">
      <c r="A77" s="200"/>
      <c r="B77" s="170"/>
      <c r="C77" s="170"/>
      <c r="D77" s="148"/>
      <c r="E77" s="178"/>
      <c r="F77" s="98"/>
      <c r="G77" s="98"/>
      <c r="H77" s="167"/>
      <c r="I77" s="79">
        <v>-800</v>
      </c>
      <c r="J77" s="1" t="s">
        <v>130</v>
      </c>
      <c r="K77" s="6"/>
    </row>
    <row r="78" spans="1:11" ht="39" x14ac:dyDescent="0.25">
      <c r="A78" s="200"/>
      <c r="B78" s="170"/>
      <c r="C78" s="170"/>
      <c r="D78" s="148"/>
      <c r="E78" s="178"/>
      <c r="F78" s="98"/>
      <c r="G78" s="98"/>
      <c r="H78" s="167"/>
      <c r="I78" s="79">
        <v>-1500</v>
      </c>
      <c r="J78" s="1" t="s">
        <v>131</v>
      </c>
      <c r="K78" s="6"/>
    </row>
    <row r="79" spans="1:11" ht="39.75" thickBot="1" x14ac:dyDescent="0.3">
      <c r="A79" s="201"/>
      <c r="B79" s="181"/>
      <c r="C79" s="181"/>
      <c r="D79" s="158"/>
      <c r="E79" s="188"/>
      <c r="F79" s="106"/>
      <c r="G79" s="106"/>
      <c r="H79" s="191"/>
      <c r="I79" s="76">
        <v>-560</v>
      </c>
      <c r="J79" s="7" t="s">
        <v>133</v>
      </c>
      <c r="K79" s="8"/>
    </row>
    <row r="80" spans="1:11" ht="51.75" x14ac:dyDescent="0.25">
      <c r="A80" s="120">
        <v>21</v>
      </c>
      <c r="B80" s="123" t="s">
        <v>59</v>
      </c>
      <c r="C80" s="123" t="s">
        <v>22</v>
      </c>
      <c r="D80" s="116">
        <v>76.94</v>
      </c>
      <c r="E80" s="186">
        <v>30579</v>
      </c>
      <c r="F80" s="104">
        <f>E80+H80</f>
        <v>12239</v>
      </c>
      <c r="G80" s="104">
        <v>12239</v>
      </c>
      <c r="H80" s="189">
        <f>SUM(I80:I89)</f>
        <v>-18340</v>
      </c>
      <c r="I80" s="77">
        <v>-1500</v>
      </c>
      <c r="J80" s="4" t="s">
        <v>136</v>
      </c>
      <c r="K80" s="5"/>
    </row>
    <row r="81" spans="1:11" ht="26.25" x14ac:dyDescent="0.25">
      <c r="A81" s="196"/>
      <c r="B81" s="197"/>
      <c r="C81" s="197"/>
      <c r="D81" s="148"/>
      <c r="E81" s="178"/>
      <c r="F81" s="98"/>
      <c r="G81" s="98"/>
      <c r="H81" s="167"/>
      <c r="I81" s="79">
        <v>-1000</v>
      </c>
      <c r="J81" s="1" t="s">
        <v>135</v>
      </c>
      <c r="K81" s="6"/>
    </row>
    <row r="82" spans="1:11" ht="51.75" x14ac:dyDescent="0.25">
      <c r="A82" s="168"/>
      <c r="B82" s="170"/>
      <c r="C82" s="170"/>
      <c r="D82" s="148"/>
      <c r="E82" s="178"/>
      <c r="F82" s="98"/>
      <c r="G82" s="98"/>
      <c r="H82" s="167"/>
      <c r="I82" s="79">
        <v>-1300</v>
      </c>
      <c r="J82" s="1" t="s">
        <v>137</v>
      </c>
      <c r="K82" s="6"/>
    </row>
    <row r="83" spans="1:11" x14ac:dyDescent="0.25">
      <c r="A83" s="168"/>
      <c r="B83" s="170"/>
      <c r="C83" s="170"/>
      <c r="D83" s="148"/>
      <c r="E83" s="178"/>
      <c r="F83" s="98"/>
      <c r="G83" s="98"/>
      <c r="H83" s="167"/>
      <c r="I83" s="79">
        <v>-600</v>
      </c>
      <c r="J83" s="1" t="s">
        <v>142</v>
      </c>
      <c r="K83" s="6"/>
    </row>
    <row r="84" spans="1:11" ht="51.75" x14ac:dyDescent="0.25">
      <c r="A84" s="168"/>
      <c r="B84" s="170"/>
      <c r="C84" s="170"/>
      <c r="D84" s="148"/>
      <c r="E84" s="178"/>
      <c r="F84" s="98"/>
      <c r="G84" s="98"/>
      <c r="H84" s="167"/>
      <c r="I84" s="79">
        <v>-300</v>
      </c>
      <c r="J84" s="1" t="s">
        <v>141</v>
      </c>
      <c r="K84" s="6"/>
    </row>
    <row r="85" spans="1:11" ht="51.75" x14ac:dyDescent="0.25">
      <c r="A85" s="168"/>
      <c r="B85" s="170"/>
      <c r="C85" s="170"/>
      <c r="D85" s="148"/>
      <c r="E85" s="178"/>
      <c r="F85" s="98"/>
      <c r="G85" s="98"/>
      <c r="H85" s="167"/>
      <c r="I85" s="79">
        <v>-300</v>
      </c>
      <c r="J85" s="1" t="s">
        <v>140</v>
      </c>
      <c r="K85" s="6"/>
    </row>
    <row r="86" spans="1:11" ht="26.25" x14ac:dyDescent="0.25">
      <c r="A86" s="168"/>
      <c r="B86" s="170"/>
      <c r="C86" s="170"/>
      <c r="D86" s="148"/>
      <c r="E86" s="178"/>
      <c r="F86" s="98"/>
      <c r="G86" s="98"/>
      <c r="H86" s="167"/>
      <c r="I86" s="79">
        <v>-800</v>
      </c>
      <c r="J86" s="1" t="s">
        <v>138</v>
      </c>
      <c r="K86" s="6"/>
    </row>
    <row r="87" spans="1:11" ht="51.75" x14ac:dyDescent="0.25">
      <c r="A87" s="168"/>
      <c r="B87" s="170"/>
      <c r="C87" s="170"/>
      <c r="D87" s="148"/>
      <c r="E87" s="178"/>
      <c r="F87" s="98"/>
      <c r="G87" s="98"/>
      <c r="H87" s="167"/>
      <c r="I87" s="79">
        <v>-3000</v>
      </c>
      <c r="J87" s="1" t="s">
        <v>139</v>
      </c>
      <c r="K87" s="6"/>
    </row>
    <row r="88" spans="1:11" ht="51.75" x14ac:dyDescent="0.25">
      <c r="A88" s="168"/>
      <c r="B88" s="170"/>
      <c r="C88" s="170"/>
      <c r="D88" s="148"/>
      <c r="E88" s="178"/>
      <c r="F88" s="98"/>
      <c r="G88" s="98"/>
      <c r="H88" s="167"/>
      <c r="I88" s="79">
        <v>-7440</v>
      </c>
      <c r="J88" s="1" t="s">
        <v>206</v>
      </c>
      <c r="K88" s="6"/>
    </row>
    <row r="89" spans="1:11" ht="52.5" thickBot="1" x14ac:dyDescent="0.3">
      <c r="A89" s="180"/>
      <c r="B89" s="181"/>
      <c r="C89" s="181"/>
      <c r="D89" s="158"/>
      <c r="E89" s="188"/>
      <c r="F89" s="106"/>
      <c r="G89" s="106"/>
      <c r="H89" s="191"/>
      <c r="I89" s="76">
        <v>-2100</v>
      </c>
      <c r="J89" s="7" t="s">
        <v>134</v>
      </c>
      <c r="K89" s="8"/>
    </row>
    <row r="90" spans="1:11" ht="64.5" x14ac:dyDescent="0.25">
      <c r="A90" s="120">
        <v>22</v>
      </c>
      <c r="B90" s="123" t="s">
        <v>66</v>
      </c>
      <c r="C90" s="123" t="s">
        <v>30</v>
      </c>
      <c r="D90" s="116">
        <v>76.650000000000006</v>
      </c>
      <c r="E90" s="186">
        <v>191280</v>
      </c>
      <c r="F90" s="104">
        <f>E90+H90</f>
        <v>105280</v>
      </c>
      <c r="G90" s="104">
        <v>105280</v>
      </c>
      <c r="H90" s="189">
        <f>SUM(I90:I91)</f>
        <v>-86000</v>
      </c>
      <c r="I90" s="77">
        <v>-66000</v>
      </c>
      <c r="J90" s="4" t="s">
        <v>143</v>
      </c>
      <c r="K90" s="5"/>
    </row>
    <row r="91" spans="1:11" ht="63" customHeight="1" thickBot="1" x14ac:dyDescent="0.3">
      <c r="A91" s="180"/>
      <c r="B91" s="181"/>
      <c r="C91" s="181"/>
      <c r="D91" s="158"/>
      <c r="E91" s="188"/>
      <c r="F91" s="106"/>
      <c r="G91" s="106"/>
      <c r="H91" s="191"/>
      <c r="I91" s="76">
        <v>-20000</v>
      </c>
      <c r="J91" s="7" t="s">
        <v>144</v>
      </c>
      <c r="K91" s="8"/>
    </row>
    <row r="92" spans="1:11" ht="26.25" x14ac:dyDescent="0.25">
      <c r="A92" s="145">
        <v>23</v>
      </c>
      <c r="B92" s="114" t="s">
        <v>55</v>
      </c>
      <c r="C92" s="114" t="s">
        <v>18</v>
      </c>
      <c r="D92" s="116">
        <v>76</v>
      </c>
      <c r="E92" s="117">
        <v>14000</v>
      </c>
      <c r="F92" s="91">
        <f>E92+H92</f>
        <v>8500</v>
      </c>
      <c r="G92" s="91">
        <v>8500</v>
      </c>
      <c r="H92" s="152">
        <f>SUM(I92:I93)</f>
        <v>-5500</v>
      </c>
      <c r="I92" s="77">
        <v>-700</v>
      </c>
      <c r="J92" s="4" t="s">
        <v>145</v>
      </c>
      <c r="K92" s="5"/>
    </row>
    <row r="93" spans="1:11" ht="52.5" thickBot="1" x14ac:dyDescent="0.3">
      <c r="A93" s="155"/>
      <c r="B93" s="157"/>
      <c r="C93" s="157"/>
      <c r="D93" s="158"/>
      <c r="E93" s="160"/>
      <c r="F93" s="92"/>
      <c r="G93" s="92"/>
      <c r="H93" s="153"/>
      <c r="I93" s="76">
        <f>-(6600-1800)</f>
        <v>-4800</v>
      </c>
      <c r="J93" s="7" t="s">
        <v>146</v>
      </c>
      <c r="K93" s="8"/>
    </row>
    <row r="94" spans="1:11" ht="135" customHeight="1" x14ac:dyDescent="0.25">
      <c r="A94" s="202">
        <v>24</v>
      </c>
      <c r="B94" s="114" t="s">
        <v>69</v>
      </c>
      <c r="C94" s="114" t="s">
        <v>33</v>
      </c>
      <c r="D94" s="116">
        <v>75.650000000000006</v>
      </c>
      <c r="E94" s="117">
        <v>44750</v>
      </c>
      <c r="F94" s="96">
        <f>E94+H94</f>
        <v>10084</v>
      </c>
      <c r="G94" s="96">
        <f>323440-SUM(G4:G93)</f>
        <v>6965</v>
      </c>
      <c r="H94" s="150">
        <f>SUM(I94:I98)</f>
        <v>-34666</v>
      </c>
      <c r="I94" s="77">
        <v>-27996</v>
      </c>
      <c r="J94" s="4" t="s">
        <v>217</v>
      </c>
      <c r="K94" s="5"/>
    </row>
    <row r="95" spans="1:11" ht="26.25" x14ac:dyDescent="0.25">
      <c r="A95" s="203"/>
      <c r="B95" s="147"/>
      <c r="C95" s="147"/>
      <c r="D95" s="148"/>
      <c r="E95" s="149"/>
      <c r="F95" s="93"/>
      <c r="G95" s="93"/>
      <c r="H95" s="151"/>
      <c r="I95" s="80">
        <v>-1500</v>
      </c>
      <c r="J95" s="3" t="s">
        <v>161</v>
      </c>
      <c r="K95" s="17"/>
    </row>
    <row r="96" spans="1:11" ht="39" x14ac:dyDescent="0.25">
      <c r="A96" s="203"/>
      <c r="B96" s="147"/>
      <c r="C96" s="147"/>
      <c r="D96" s="148"/>
      <c r="E96" s="149"/>
      <c r="F96" s="93"/>
      <c r="G96" s="93"/>
      <c r="H96" s="151"/>
      <c r="I96" s="80">
        <v>-300</v>
      </c>
      <c r="J96" s="3" t="s">
        <v>162</v>
      </c>
      <c r="K96" s="17"/>
    </row>
    <row r="97" spans="1:11" ht="39" x14ac:dyDescent="0.25">
      <c r="A97" s="204"/>
      <c r="B97" s="156"/>
      <c r="C97" s="156"/>
      <c r="D97" s="148"/>
      <c r="E97" s="159"/>
      <c r="F97" s="93"/>
      <c r="G97" s="93"/>
      <c r="H97" s="151"/>
      <c r="I97" s="79">
        <f>-1200-30-200-1440-1500+500</f>
        <v>-3870</v>
      </c>
      <c r="J97" s="1" t="s">
        <v>159</v>
      </c>
      <c r="K97" s="6"/>
    </row>
    <row r="98" spans="1:11" ht="16.5" thickBot="1" x14ac:dyDescent="0.3">
      <c r="A98" s="205"/>
      <c r="B98" s="157"/>
      <c r="C98" s="157"/>
      <c r="D98" s="158"/>
      <c r="E98" s="160"/>
      <c r="F98" s="92"/>
      <c r="G98" s="92"/>
      <c r="H98" s="153"/>
      <c r="I98" s="76">
        <v>-1000</v>
      </c>
      <c r="J98" s="7" t="s">
        <v>160</v>
      </c>
      <c r="K98" s="8"/>
    </row>
    <row r="99" spans="1:11" ht="90" x14ac:dyDescent="0.25">
      <c r="A99" s="145">
        <v>25</v>
      </c>
      <c r="B99" s="114" t="s">
        <v>77</v>
      </c>
      <c r="C99" s="114" t="s">
        <v>27</v>
      </c>
      <c r="D99" s="116">
        <v>75.290000000000006</v>
      </c>
      <c r="E99" s="117">
        <v>48660</v>
      </c>
      <c r="F99" s="96">
        <f>E99+H99</f>
        <v>10500</v>
      </c>
      <c r="G99" s="107" t="s">
        <v>199</v>
      </c>
      <c r="H99" s="150">
        <f>SUM(I99:I103)</f>
        <v>-38160</v>
      </c>
      <c r="I99" s="77">
        <v>-4200</v>
      </c>
      <c r="J99" s="4" t="s">
        <v>207</v>
      </c>
      <c r="K99" s="10"/>
    </row>
    <row r="100" spans="1:11" ht="39" x14ac:dyDescent="0.25">
      <c r="A100" s="146"/>
      <c r="B100" s="147"/>
      <c r="C100" s="147"/>
      <c r="D100" s="148"/>
      <c r="E100" s="149"/>
      <c r="F100" s="93"/>
      <c r="G100" s="108"/>
      <c r="H100" s="151"/>
      <c r="I100" s="79">
        <v>-4800</v>
      </c>
      <c r="J100" s="1" t="s">
        <v>163</v>
      </c>
      <c r="K100" s="21"/>
    </row>
    <row r="101" spans="1:11" ht="39" x14ac:dyDescent="0.25">
      <c r="A101" s="146"/>
      <c r="B101" s="147"/>
      <c r="C101" s="147"/>
      <c r="D101" s="148"/>
      <c r="E101" s="149"/>
      <c r="F101" s="93"/>
      <c r="G101" s="108"/>
      <c r="H101" s="151"/>
      <c r="I101" s="79">
        <v>-2560</v>
      </c>
      <c r="J101" s="1" t="s">
        <v>164</v>
      </c>
      <c r="K101" s="21"/>
    </row>
    <row r="102" spans="1:11" ht="52.5" customHeight="1" x14ac:dyDescent="0.25">
      <c r="A102" s="141"/>
      <c r="B102" s="143"/>
      <c r="C102" s="143"/>
      <c r="D102" s="143"/>
      <c r="E102" s="112"/>
      <c r="F102" s="112"/>
      <c r="G102" s="109"/>
      <c r="H102" s="112"/>
      <c r="I102" s="79">
        <v>-25000</v>
      </c>
      <c r="J102" s="1" t="s">
        <v>208</v>
      </c>
      <c r="K102" s="21"/>
    </row>
    <row r="103" spans="1:11" ht="39.75" thickBot="1" x14ac:dyDescent="0.3">
      <c r="A103" s="142"/>
      <c r="B103" s="115"/>
      <c r="C103" s="115"/>
      <c r="D103" s="115"/>
      <c r="E103" s="113"/>
      <c r="F103" s="113"/>
      <c r="G103" s="110"/>
      <c r="H103" s="113"/>
      <c r="I103" s="76">
        <v>-1600</v>
      </c>
      <c r="J103" s="7" t="s">
        <v>209</v>
      </c>
      <c r="K103" s="18"/>
    </row>
    <row r="104" spans="1:11" ht="26.25" x14ac:dyDescent="0.25">
      <c r="A104" s="146">
        <v>26</v>
      </c>
      <c r="B104" s="147" t="s">
        <v>44</v>
      </c>
      <c r="C104" s="147" t="s">
        <v>7</v>
      </c>
      <c r="D104" s="148">
        <v>73.819999999999993</v>
      </c>
      <c r="E104" s="149">
        <v>18160</v>
      </c>
      <c r="F104" s="144">
        <f>E104+H104</f>
        <v>10101</v>
      </c>
      <c r="G104" s="139" t="s">
        <v>199</v>
      </c>
      <c r="H104" s="112">
        <f>SUM(I104:I108)</f>
        <v>-8059</v>
      </c>
      <c r="I104" s="80">
        <v>-1000</v>
      </c>
      <c r="J104" s="62" t="s">
        <v>166</v>
      </c>
      <c r="K104" s="21"/>
    </row>
    <row r="105" spans="1:11" ht="26.25" x14ac:dyDescent="0.25">
      <c r="A105" s="141"/>
      <c r="B105" s="143"/>
      <c r="C105" s="143"/>
      <c r="D105" s="143"/>
      <c r="E105" s="112"/>
      <c r="F105" s="144"/>
      <c r="G105" s="139"/>
      <c r="H105" s="112"/>
      <c r="I105" s="80">
        <v>-3000</v>
      </c>
      <c r="J105" s="62" t="s">
        <v>167</v>
      </c>
      <c r="K105" s="21"/>
    </row>
    <row r="106" spans="1:11" ht="26.25" x14ac:dyDescent="0.25">
      <c r="A106" s="141"/>
      <c r="B106" s="143"/>
      <c r="C106" s="143"/>
      <c r="D106" s="143"/>
      <c r="E106" s="112"/>
      <c r="F106" s="144"/>
      <c r="G106" s="139"/>
      <c r="H106" s="112"/>
      <c r="I106" s="80">
        <v>-1000</v>
      </c>
      <c r="J106" s="62" t="s">
        <v>168</v>
      </c>
      <c r="K106" s="21"/>
    </row>
    <row r="107" spans="1:11" ht="26.25" x14ac:dyDescent="0.25">
      <c r="A107" s="141"/>
      <c r="B107" s="143"/>
      <c r="C107" s="143"/>
      <c r="D107" s="143"/>
      <c r="E107" s="112"/>
      <c r="F107" s="144"/>
      <c r="G107" s="139"/>
      <c r="H107" s="112"/>
      <c r="I107" s="80">
        <f>-4375+1750</f>
        <v>-2625</v>
      </c>
      <c r="J107" s="62" t="s">
        <v>165</v>
      </c>
      <c r="K107" s="21"/>
    </row>
    <row r="108" spans="1:11" ht="27" thickBot="1" x14ac:dyDescent="0.3">
      <c r="A108" s="141"/>
      <c r="B108" s="143"/>
      <c r="C108" s="143"/>
      <c r="D108" s="143"/>
      <c r="E108" s="112"/>
      <c r="F108" s="144"/>
      <c r="G108" s="139"/>
      <c r="H108" s="112"/>
      <c r="I108" s="82">
        <v>-434</v>
      </c>
      <c r="J108" s="66" t="s">
        <v>169</v>
      </c>
      <c r="K108" s="21"/>
    </row>
    <row r="109" spans="1:11" x14ac:dyDescent="0.25">
      <c r="A109" s="145">
        <v>27</v>
      </c>
      <c r="B109" s="114" t="s">
        <v>52</v>
      </c>
      <c r="C109" s="114" t="s">
        <v>15</v>
      </c>
      <c r="D109" s="116">
        <v>73.819999999999993</v>
      </c>
      <c r="E109" s="117">
        <v>11415</v>
      </c>
      <c r="F109" s="118">
        <f>E109+H109</f>
        <v>6415</v>
      </c>
      <c r="G109" s="134" t="s">
        <v>199</v>
      </c>
      <c r="H109" s="111">
        <f>SUM(I109:I112)</f>
        <v>-5000</v>
      </c>
      <c r="I109" s="77">
        <v>-1350</v>
      </c>
      <c r="J109" s="63" t="s">
        <v>170</v>
      </c>
      <c r="K109" s="10"/>
    </row>
    <row r="110" spans="1:11" x14ac:dyDescent="0.25">
      <c r="A110" s="141"/>
      <c r="B110" s="143"/>
      <c r="C110" s="143"/>
      <c r="D110" s="143"/>
      <c r="E110" s="112"/>
      <c r="F110" s="144"/>
      <c r="G110" s="139"/>
      <c r="H110" s="112"/>
      <c r="I110" s="79">
        <v>-1400</v>
      </c>
      <c r="J110" s="64" t="s">
        <v>171</v>
      </c>
      <c r="K110" s="21"/>
    </row>
    <row r="111" spans="1:11" x14ac:dyDescent="0.25">
      <c r="A111" s="141"/>
      <c r="B111" s="143"/>
      <c r="C111" s="143"/>
      <c r="D111" s="143"/>
      <c r="E111" s="112"/>
      <c r="F111" s="144"/>
      <c r="G111" s="139"/>
      <c r="H111" s="112"/>
      <c r="I111" s="79">
        <v>-1200</v>
      </c>
      <c r="J111" s="64" t="s">
        <v>172</v>
      </c>
      <c r="K111" s="21"/>
    </row>
    <row r="112" spans="1:11" ht="52.5" thickBot="1" x14ac:dyDescent="0.3">
      <c r="A112" s="142"/>
      <c r="B112" s="115"/>
      <c r="C112" s="115"/>
      <c r="D112" s="115"/>
      <c r="E112" s="113"/>
      <c r="F112" s="119"/>
      <c r="G112" s="135"/>
      <c r="H112" s="113"/>
      <c r="I112" s="76">
        <v>-1050</v>
      </c>
      <c r="J112" s="65" t="s">
        <v>218</v>
      </c>
      <c r="K112" s="18"/>
    </row>
    <row r="113" spans="1:11" ht="90" x14ac:dyDescent="0.25">
      <c r="A113" s="146">
        <v>28</v>
      </c>
      <c r="B113" s="147" t="s">
        <v>50</v>
      </c>
      <c r="C113" s="147" t="s">
        <v>13</v>
      </c>
      <c r="D113" s="148">
        <v>73.06</v>
      </c>
      <c r="E113" s="149">
        <v>7992</v>
      </c>
      <c r="F113" s="144">
        <f>E113+H113</f>
        <v>3320</v>
      </c>
      <c r="G113" s="139" t="s">
        <v>199</v>
      </c>
      <c r="H113" s="112">
        <f>SUM(I113:I115)</f>
        <v>-4672</v>
      </c>
      <c r="I113" s="80">
        <f>-21*160</f>
        <v>-3360</v>
      </c>
      <c r="J113" s="3" t="s">
        <v>173</v>
      </c>
      <c r="K113" s="84" t="s">
        <v>201</v>
      </c>
    </row>
    <row r="114" spans="1:11" ht="64.5" x14ac:dyDescent="0.25">
      <c r="A114" s="141"/>
      <c r="B114" s="143"/>
      <c r="C114" s="143"/>
      <c r="D114" s="143"/>
      <c r="E114" s="112"/>
      <c r="F114" s="144"/>
      <c r="G114" s="139"/>
      <c r="H114" s="112"/>
      <c r="I114" s="79">
        <v>-880</v>
      </c>
      <c r="J114" s="1" t="s">
        <v>219</v>
      </c>
      <c r="K114" s="85"/>
    </row>
    <row r="115" spans="1:11" ht="27" thickBot="1" x14ac:dyDescent="0.3">
      <c r="A115" s="142"/>
      <c r="B115" s="115"/>
      <c r="C115" s="115"/>
      <c r="D115" s="115"/>
      <c r="E115" s="113"/>
      <c r="F115" s="119"/>
      <c r="G115" s="135"/>
      <c r="H115" s="113"/>
      <c r="I115" s="76">
        <v>-432</v>
      </c>
      <c r="J115" s="7" t="s">
        <v>185</v>
      </c>
      <c r="K115" s="86"/>
    </row>
    <row r="116" spans="1:11" ht="39" x14ac:dyDescent="0.25">
      <c r="A116" s="120">
        <v>29</v>
      </c>
      <c r="B116" s="123" t="s">
        <v>72</v>
      </c>
      <c r="C116" s="123" t="s">
        <v>76</v>
      </c>
      <c r="D116" s="126">
        <v>72.53</v>
      </c>
      <c r="E116" s="127">
        <v>4650</v>
      </c>
      <c r="F116" s="130">
        <f>E116+H116</f>
        <v>3290</v>
      </c>
      <c r="G116" s="136" t="s">
        <v>199</v>
      </c>
      <c r="H116" s="133">
        <f>SUM(I116:I117)</f>
        <v>-1360</v>
      </c>
      <c r="I116" s="77">
        <v>-960</v>
      </c>
      <c r="J116" s="4" t="s">
        <v>174</v>
      </c>
      <c r="K116" s="5"/>
    </row>
    <row r="117" spans="1:11" ht="60" customHeight="1" thickBot="1" x14ac:dyDescent="0.3">
      <c r="A117" s="122"/>
      <c r="B117" s="125"/>
      <c r="C117" s="125"/>
      <c r="D117" s="125"/>
      <c r="E117" s="129"/>
      <c r="F117" s="132"/>
      <c r="G117" s="138"/>
      <c r="H117" s="129"/>
      <c r="I117" s="76">
        <v>-400</v>
      </c>
      <c r="J117" s="7" t="s">
        <v>175</v>
      </c>
      <c r="K117" s="8"/>
    </row>
    <row r="118" spans="1:11" ht="51.75" x14ac:dyDescent="0.25">
      <c r="A118" s="140">
        <v>30</v>
      </c>
      <c r="B118" s="114" t="s">
        <v>42</v>
      </c>
      <c r="C118" s="114" t="s">
        <v>5</v>
      </c>
      <c r="D118" s="116">
        <v>71.239999999999995</v>
      </c>
      <c r="E118" s="117">
        <v>5210</v>
      </c>
      <c r="F118" s="118">
        <f>E118+H118</f>
        <v>3850</v>
      </c>
      <c r="G118" s="134" t="s">
        <v>199</v>
      </c>
      <c r="H118" s="111">
        <f>SUM(I118:I121)</f>
        <v>-1360</v>
      </c>
      <c r="I118" s="77">
        <v>-60</v>
      </c>
      <c r="J118" s="4" t="s">
        <v>179</v>
      </c>
      <c r="K118" s="5"/>
    </row>
    <row r="119" spans="1:11" ht="15.75" customHeight="1" x14ac:dyDescent="0.25">
      <c r="A119" s="141"/>
      <c r="B119" s="143"/>
      <c r="C119" s="143"/>
      <c r="D119" s="143"/>
      <c r="E119" s="112"/>
      <c r="F119" s="144"/>
      <c r="G119" s="139"/>
      <c r="H119" s="112"/>
      <c r="I119" s="80">
        <v>-400</v>
      </c>
      <c r="J119" s="3" t="s">
        <v>177</v>
      </c>
      <c r="K119" s="6"/>
    </row>
    <row r="120" spans="1:11" ht="26.25" x14ac:dyDescent="0.25">
      <c r="A120" s="141"/>
      <c r="B120" s="143"/>
      <c r="C120" s="143"/>
      <c r="D120" s="143"/>
      <c r="E120" s="112"/>
      <c r="F120" s="144"/>
      <c r="G120" s="139"/>
      <c r="H120" s="112"/>
      <c r="I120" s="79">
        <v>-600</v>
      </c>
      <c r="J120" s="1" t="s">
        <v>178</v>
      </c>
      <c r="K120" s="6"/>
    </row>
    <row r="121" spans="1:11" ht="39.75" thickBot="1" x14ac:dyDescent="0.3">
      <c r="A121" s="142"/>
      <c r="B121" s="115"/>
      <c r="C121" s="115"/>
      <c r="D121" s="115"/>
      <c r="E121" s="113"/>
      <c r="F121" s="119"/>
      <c r="G121" s="135"/>
      <c r="H121" s="113"/>
      <c r="I121" s="76">
        <v>-300</v>
      </c>
      <c r="J121" s="7" t="s">
        <v>176</v>
      </c>
      <c r="K121" s="8"/>
    </row>
    <row r="122" spans="1:11" x14ac:dyDescent="0.25">
      <c r="A122" s="145">
        <v>31</v>
      </c>
      <c r="B122" s="114" t="s">
        <v>47</v>
      </c>
      <c r="C122" s="114" t="s">
        <v>10</v>
      </c>
      <c r="D122" s="116">
        <v>70.88</v>
      </c>
      <c r="E122" s="117">
        <v>4380</v>
      </c>
      <c r="F122" s="118">
        <f>E122+H122</f>
        <v>2240</v>
      </c>
      <c r="G122" s="134" t="s">
        <v>199</v>
      </c>
      <c r="H122" s="111">
        <f>SUM(I122:I123)</f>
        <v>-2140</v>
      </c>
      <c r="I122" s="77">
        <v>-140</v>
      </c>
      <c r="J122" s="4" t="s">
        <v>180</v>
      </c>
      <c r="K122" s="5"/>
    </row>
    <row r="123" spans="1:11" ht="39.75" thickBot="1" x14ac:dyDescent="0.3">
      <c r="A123" s="142"/>
      <c r="B123" s="115"/>
      <c r="C123" s="115"/>
      <c r="D123" s="115"/>
      <c r="E123" s="113"/>
      <c r="F123" s="119"/>
      <c r="G123" s="135"/>
      <c r="H123" s="113"/>
      <c r="I123" s="76">
        <v>-2000</v>
      </c>
      <c r="J123" s="7" t="s">
        <v>181</v>
      </c>
      <c r="K123" s="8"/>
    </row>
    <row r="124" spans="1:11" ht="26.25" x14ac:dyDescent="0.25">
      <c r="A124" s="120">
        <v>32</v>
      </c>
      <c r="B124" s="123" t="s">
        <v>40</v>
      </c>
      <c r="C124" s="123" t="s">
        <v>3</v>
      </c>
      <c r="D124" s="126">
        <v>68.180000000000007</v>
      </c>
      <c r="E124" s="127">
        <v>3450</v>
      </c>
      <c r="F124" s="130">
        <f>E124+H124</f>
        <v>1750</v>
      </c>
      <c r="G124" s="136" t="s">
        <v>199</v>
      </c>
      <c r="H124" s="133">
        <f>SUM(I124:I126)</f>
        <v>-1700</v>
      </c>
      <c r="I124" s="77">
        <v>-200</v>
      </c>
      <c r="J124" s="4" t="s">
        <v>182</v>
      </c>
      <c r="K124" s="5"/>
    </row>
    <row r="125" spans="1:11" ht="39" x14ac:dyDescent="0.25">
      <c r="A125" s="121"/>
      <c r="B125" s="124"/>
      <c r="C125" s="124"/>
      <c r="D125" s="124"/>
      <c r="E125" s="128"/>
      <c r="F125" s="131"/>
      <c r="G125" s="137"/>
      <c r="H125" s="128"/>
      <c r="I125" s="79">
        <v>-1000</v>
      </c>
      <c r="J125" s="1" t="s">
        <v>183</v>
      </c>
      <c r="K125" s="6"/>
    </row>
    <row r="126" spans="1:11" ht="27" thickBot="1" x14ac:dyDescent="0.3">
      <c r="A126" s="122"/>
      <c r="B126" s="125"/>
      <c r="C126" s="125"/>
      <c r="D126" s="125"/>
      <c r="E126" s="129"/>
      <c r="F126" s="132"/>
      <c r="G126" s="138"/>
      <c r="H126" s="129"/>
      <c r="I126" s="76">
        <v>-500</v>
      </c>
      <c r="J126" s="7" t="s">
        <v>184</v>
      </c>
      <c r="K126" s="8"/>
    </row>
    <row r="127" spans="1:11" ht="26.25" x14ac:dyDescent="0.25">
      <c r="A127" s="145">
        <v>33</v>
      </c>
      <c r="B127" s="114" t="s">
        <v>53</v>
      </c>
      <c r="C127" s="114" t="s">
        <v>16</v>
      </c>
      <c r="D127" s="116">
        <v>63.29</v>
      </c>
      <c r="E127" s="117">
        <v>8300</v>
      </c>
      <c r="F127" s="118">
        <f>E127+H127</f>
        <v>1400</v>
      </c>
      <c r="G127" s="134" t="s">
        <v>199</v>
      </c>
      <c r="H127" s="111">
        <f>SUM(I127:I129)</f>
        <v>-6900</v>
      </c>
      <c r="I127" s="77">
        <v>-1000</v>
      </c>
      <c r="J127" s="4" t="s">
        <v>185</v>
      </c>
      <c r="K127" s="5"/>
    </row>
    <row r="128" spans="1:11" ht="39" x14ac:dyDescent="0.25">
      <c r="A128" s="141"/>
      <c r="B128" s="143"/>
      <c r="C128" s="143"/>
      <c r="D128" s="143"/>
      <c r="E128" s="112"/>
      <c r="F128" s="144"/>
      <c r="G128" s="139"/>
      <c r="H128" s="112"/>
      <c r="I128" s="79">
        <v>-2400</v>
      </c>
      <c r="J128" s="1" t="s">
        <v>220</v>
      </c>
      <c r="K128" s="6"/>
    </row>
    <row r="129" spans="1:11" ht="39.75" thickBot="1" x14ac:dyDescent="0.3">
      <c r="A129" s="142"/>
      <c r="B129" s="115"/>
      <c r="C129" s="115"/>
      <c r="D129" s="115"/>
      <c r="E129" s="113"/>
      <c r="F129" s="119"/>
      <c r="G129" s="135"/>
      <c r="H129" s="113"/>
      <c r="I129" s="76">
        <f>-1000-500-2000</f>
        <v>-3500</v>
      </c>
      <c r="J129" s="7" t="s">
        <v>186</v>
      </c>
      <c r="K129" s="8"/>
    </row>
    <row r="130" spans="1:11" ht="32.25" thickBot="1" x14ac:dyDescent="0.3">
      <c r="A130" s="28">
        <v>34</v>
      </c>
      <c r="B130" s="26" t="s">
        <v>56</v>
      </c>
      <c r="C130" s="26" t="s">
        <v>19</v>
      </c>
      <c r="D130" s="27">
        <v>60</v>
      </c>
      <c r="E130" s="67">
        <v>6040</v>
      </c>
      <c r="F130" s="68" t="s">
        <v>195</v>
      </c>
      <c r="G130" s="68"/>
      <c r="H130" s="74"/>
      <c r="I130" s="74"/>
      <c r="J130" s="11"/>
      <c r="K130" s="12"/>
    </row>
    <row r="131" spans="1:11" ht="32.25" thickBot="1" x14ac:dyDescent="0.3">
      <c r="A131" s="28">
        <v>35</v>
      </c>
      <c r="B131" s="26" t="s">
        <v>39</v>
      </c>
      <c r="C131" s="26" t="s">
        <v>2</v>
      </c>
      <c r="D131" s="27">
        <v>57</v>
      </c>
      <c r="E131" s="67">
        <v>13970</v>
      </c>
      <c r="F131" s="68" t="s">
        <v>195</v>
      </c>
      <c r="G131" s="68"/>
      <c r="H131" s="74"/>
      <c r="I131" s="74"/>
      <c r="J131" s="11"/>
      <c r="K131" s="12"/>
    </row>
    <row r="132" spans="1:11" ht="16.5" thickBot="1" x14ac:dyDescent="0.3">
      <c r="A132" s="28">
        <v>36</v>
      </c>
      <c r="B132" s="26" t="s">
        <v>71</v>
      </c>
      <c r="C132" s="26" t="s">
        <v>35</v>
      </c>
      <c r="D132" s="27">
        <v>54.94</v>
      </c>
      <c r="E132" s="67">
        <v>13200</v>
      </c>
      <c r="F132" s="68" t="s">
        <v>195</v>
      </c>
      <c r="G132" s="68"/>
      <c r="H132" s="74"/>
      <c r="I132" s="74"/>
      <c r="J132" s="11"/>
      <c r="K132" s="12"/>
    </row>
    <row r="133" spans="1:11" ht="16.5" thickBot="1" x14ac:dyDescent="0.3">
      <c r="A133" s="50">
        <v>37</v>
      </c>
      <c r="B133" s="46" t="s">
        <v>63</v>
      </c>
      <c r="C133" s="46" t="s">
        <v>26</v>
      </c>
      <c r="D133" s="48">
        <v>46.59</v>
      </c>
      <c r="E133" s="69">
        <v>2285</v>
      </c>
      <c r="F133" s="70" t="s">
        <v>195</v>
      </c>
      <c r="G133" s="70"/>
      <c r="H133" s="75"/>
      <c r="I133" s="75"/>
      <c r="J133" s="9"/>
      <c r="K133" s="10"/>
    </row>
    <row r="134" spans="1:11" s="42" customFormat="1" ht="42" customHeight="1" thickBot="1" x14ac:dyDescent="0.3">
      <c r="A134" s="89" t="s">
        <v>193</v>
      </c>
      <c r="B134" s="90"/>
      <c r="C134" s="90"/>
      <c r="D134" s="90"/>
      <c r="E134" s="73">
        <f>SUM(E4:E133)</f>
        <v>717990.91999999993</v>
      </c>
      <c r="F134" s="73">
        <f>SUM(F4:F133)</f>
        <v>369424.92</v>
      </c>
      <c r="G134" s="73">
        <f t="shared" ref="G134:I134" si="0">SUM(G4:G133)</f>
        <v>323440</v>
      </c>
      <c r="H134" s="73">
        <f t="shared" si="0"/>
        <v>-313071</v>
      </c>
      <c r="I134" s="73">
        <f t="shared" si="0"/>
        <v>-313071</v>
      </c>
      <c r="J134" s="52"/>
      <c r="K134" s="43"/>
    </row>
    <row r="135" spans="1:11" x14ac:dyDescent="0.25">
      <c r="F135" s="45"/>
      <c r="H135" s="44"/>
    </row>
    <row r="136" spans="1:11" x14ac:dyDescent="0.25">
      <c r="A136" s="55" t="s">
        <v>196</v>
      </c>
      <c r="B136" s="55"/>
      <c r="C136" s="55"/>
      <c r="D136" s="56"/>
      <c r="E136" s="54"/>
      <c r="F136" s="54"/>
      <c r="G136" s="54"/>
      <c r="H136" s="54"/>
      <c r="I136" s="57"/>
      <c r="J136" s="58"/>
      <c r="K136" s="58"/>
    </row>
    <row r="137" spans="1:11" ht="31.5" customHeight="1" x14ac:dyDescent="0.25">
      <c r="A137" s="87" t="s">
        <v>197</v>
      </c>
      <c r="B137" s="88"/>
      <c r="C137" s="88"/>
      <c r="D137" s="88"/>
      <c r="E137" s="88"/>
      <c r="F137" s="88"/>
      <c r="G137" s="88"/>
      <c r="H137" s="88"/>
      <c r="I137" s="88"/>
      <c r="J137" s="88"/>
      <c r="K137" s="88"/>
    </row>
    <row r="138" spans="1:11" ht="15" x14ac:dyDescent="0.25">
      <c r="A138" s="87" t="s">
        <v>198</v>
      </c>
      <c r="B138" s="88"/>
      <c r="C138" s="88"/>
      <c r="D138" s="88"/>
      <c r="E138" s="88"/>
      <c r="F138" s="88"/>
      <c r="G138" s="88"/>
      <c r="H138" s="88"/>
      <c r="I138" s="88"/>
      <c r="J138" s="88"/>
      <c r="K138" s="88"/>
    </row>
    <row r="139" spans="1:11" ht="34.5" customHeight="1" x14ac:dyDescent="0.25">
      <c r="A139" s="87" t="s">
        <v>200</v>
      </c>
      <c r="B139" s="88"/>
      <c r="C139" s="88"/>
      <c r="D139" s="88"/>
      <c r="E139" s="88"/>
      <c r="F139" s="88"/>
      <c r="G139" s="88"/>
      <c r="H139" s="88"/>
      <c r="I139" s="88"/>
      <c r="J139" s="88"/>
      <c r="K139" s="88"/>
    </row>
  </sheetData>
  <sheetProtection password="CC27" sheet="1" objects="1" scenarios="1"/>
  <mergeCells count="223">
    <mergeCell ref="F92:F93"/>
    <mergeCell ref="H92:H93"/>
    <mergeCell ref="A94:A98"/>
    <mergeCell ref="B94:B98"/>
    <mergeCell ref="C94:C98"/>
    <mergeCell ref="D94:D98"/>
    <mergeCell ref="E94:E98"/>
    <mergeCell ref="F94:F98"/>
    <mergeCell ref="H94:H98"/>
    <mergeCell ref="A92:A93"/>
    <mergeCell ref="B92:B93"/>
    <mergeCell ref="C92:C93"/>
    <mergeCell ref="D92:D93"/>
    <mergeCell ref="E92:E93"/>
    <mergeCell ref="K65:K71"/>
    <mergeCell ref="F80:F89"/>
    <mergeCell ref="H80:H89"/>
    <mergeCell ref="A90:A91"/>
    <mergeCell ref="B90:B91"/>
    <mergeCell ref="C90:C91"/>
    <mergeCell ref="D90:D91"/>
    <mergeCell ref="E90:E91"/>
    <mergeCell ref="F90:F91"/>
    <mergeCell ref="H90:H91"/>
    <mergeCell ref="A80:A89"/>
    <mergeCell ref="B80:B89"/>
    <mergeCell ref="C80:C89"/>
    <mergeCell ref="D80:D89"/>
    <mergeCell ref="E80:E89"/>
    <mergeCell ref="A72:A79"/>
    <mergeCell ref="B72:B79"/>
    <mergeCell ref="C72:C79"/>
    <mergeCell ref="D72:D79"/>
    <mergeCell ref="E72:E79"/>
    <mergeCell ref="F72:F79"/>
    <mergeCell ref="H72:H79"/>
    <mergeCell ref="F60:F63"/>
    <mergeCell ref="H60:H63"/>
    <mergeCell ref="A64:A71"/>
    <mergeCell ref="B64:B71"/>
    <mergeCell ref="C64:C71"/>
    <mergeCell ref="D64:D71"/>
    <mergeCell ref="E64:E71"/>
    <mergeCell ref="F64:F71"/>
    <mergeCell ref="H64:H71"/>
    <mergeCell ref="A60:A63"/>
    <mergeCell ref="B60:B63"/>
    <mergeCell ref="C60:C63"/>
    <mergeCell ref="D60:D63"/>
    <mergeCell ref="E60:E63"/>
    <mergeCell ref="F48:F55"/>
    <mergeCell ref="H48:H55"/>
    <mergeCell ref="A56:A58"/>
    <mergeCell ref="B56:B58"/>
    <mergeCell ref="C56:C58"/>
    <mergeCell ref="D56:D58"/>
    <mergeCell ref="E56:E58"/>
    <mergeCell ref="F56:F58"/>
    <mergeCell ref="H56:H58"/>
    <mergeCell ref="A48:A55"/>
    <mergeCell ref="B48:B55"/>
    <mergeCell ref="C48:C55"/>
    <mergeCell ref="D48:D55"/>
    <mergeCell ref="E48:E55"/>
    <mergeCell ref="F32:F44"/>
    <mergeCell ref="H32:H44"/>
    <mergeCell ref="A45:A47"/>
    <mergeCell ref="B45:B47"/>
    <mergeCell ref="C45:C47"/>
    <mergeCell ref="D45:D47"/>
    <mergeCell ref="E45:E47"/>
    <mergeCell ref="F45:F47"/>
    <mergeCell ref="H45:H47"/>
    <mergeCell ref="A32:A44"/>
    <mergeCell ref="B32:B44"/>
    <mergeCell ref="C32:C44"/>
    <mergeCell ref="D32:D44"/>
    <mergeCell ref="E32:E44"/>
    <mergeCell ref="F23:F25"/>
    <mergeCell ref="H23:H25"/>
    <mergeCell ref="A27:A31"/>
    <mergeCell ref="B27:B31"/>
    <mergeCell ref="C27:C31"/>
    <mergeCell ref="D27:D31"/>
    <mergeCell ref="E27:E31"/>
    <mergeCell ref="F27:F31"/>
    <mergeCell ref="H27:H31"/>
    <mergeCell ref="A23:A25"/>
    <mergeCell ref="B23:B25"/>
    <mergeCell ref="C23:C25"/>
    <mergeCell ref="D23:D25"/>
    <mergeCell ref="E23:E25"/>
    <mergeCell ref="A21:A22"/>
    <mergeCell ref="B21:B22"/>
    <mergeCell ref="C21:C22"/>
    <mergeCell ref="D21:D22"/>
    <mergeCell ref="E21:E22"/>
    <mergeCell ref="F21:F22"/>
    <mergeCell ref="H21:H22"/>
    <mergeCell ref="F13:F14"/>
    <mergeCell ref="H13:H14"/>
    <mergeCell ref="K13:K14"/>
    <mergeCell ref="A16:A20"/>
    <mergeCell ref="B16:B20"/>
    <mergeCell ref="C16:C20"/>
    <mergeCell ref="D16:D20"/>
    <mergeCell ref="E16:E20"/>
    <mergeCell ref="F16:F20"/>
    <mergeCell ref="A13:A14"/>
    <mergeCell ref="B13:B14"/>
    <mergeCell ref="C13:C14"/>
    <mergeCell ref="D13:D14"/>
    <mergeCell ref="E13:E14"/>
    <mergeCell ref="H16:H20"/>
    <mergeCell ref="F5:F6"/>
    <mergeCell ref="H5:H6"/>
    <mergeCell ref="A7:A10"/>
    <mergeCell ref="B7:B10"/>
    <mergeCell ref="C7:C10"/>
    <mergeCell ref="D7:D10"/>
    <mergeCell ref="E7:E10"/>
    <mergeCell ref="F7:F10"/>
    <mergeCell ref="H7:H10"/>
    <mergeCell ref="A5:A6"/>
    <mergeCell ref="B5:B6"/>
    <mergeCell ref="C5:C6"/>
    <mergeCell ref="D5:D6"/>
    <mergeCell ref="E5:E6"/>
    <mergeCell ref="A99:A103"/>
    <mergeCell ref="B99:B103"/>
    <mergeCell ref="C99:C103"/>
    <mergeCell ref="D99:D103"/>
    <mergeCell ref="E99:E103"/>
    <mergeCell ref="F99:F103"/>
    <mergeCell ref="H99:H103"/>
    <mergeCell ref="A104:A108"/>
    <mergeCell ref="B104:B108"/>
    <mergeCell ref="C104:C108"/>
    <mergeCell ref="D104:D108"/>
    <mergeCell ref="E104:E108"/>
    <mergeCell ref="F104:F108"/>
    <mergeCell ref="H104:H108"/>
    <mergeCell ref="G104:G108"/>
    <mergeCell ref="A109:A112"/>
    <mergeCell ref="B109:B112"/>
    <mergeCell ref="C109:C112"/>
    <mergeCell ref="D109:D112"/>
    <mergeCell ref="E109:E112"/>
    <mergeCell ref="F109:F112"/>
    <mergeCell ref="H109:H112"/>
    <mergeCell ref="A113:A115"/>
    <mergeCell ref="B113:B115"/>
    <mergeCell ref="C113:C115"/>
    <mergeCell ref="D113:D115"/>
    <mergeCell ref="E113:E115"/>
    <mergeCell ref="F113:F115"/>
    <mergeCell ref="H113:H115"/>
    <mergeCell ref="G113:G115"/>
    <mergeCell ref="G109:G112"/>
    <mergeCell ref="A116:A117"/>
    <mergeCell ref="B116:B117"/>
    <mergeCell ref="C116:C117"/>
    <mergeCell ref="D116:D117"/>
    <mergeCell ref="E116:E117"/>
    <mergeCell ref="F116:F117"/>
    <mergeCell ref="H116:H117"/>
    <mergeCell ref="A118:A121"/>
    <mergeCell ref="B118:B121"/>
    <mergeCell ref="C118:C121"/>
    <mergeCell ref="D118:D121"/>
    <mergeCell ref="E118:E121"/>
    <mergeCell ref="F118:F121"/>
    <mergeCell ref="H118:H121"/>
    <mergeCell ref="G116:G117"/>
    <mergeCell ref="G118:G121"/>
    <mergeCell ref="H127:H129"/>
    <mergeCell ref="B122:B123"/>
    <mergeCell ref="C122:C123"/>
    <mergeCell ref="D122:D123"/>
    <mergeCell ref="E122:E123"/>
    <mergeCell ref="F122:F123"/>
    <mergeCell ref="H122:H123"/>
    <mergeCell ref="A124:A126"/>
    <mergeCell ref="B124:B126"/>
    <mergeCell ref="C124:C126"/>
    <mergeCell ref="D124:D126"/>
    <mergeCell ref="E124:E126"/>
    <mergeCell ref="F124:F126"/>
    <mergeCell ref="H124:H126"/>
    <mergeCell ref="G122:G123"/>
    <mergeCell ref="G124:G126"/>
    <mergeCell ref="G127:G129"/>
    <mergeCell ref="A127:A129"/>
    <mergeCell ref="B127:B129"/>
    <mergeCell ref="C127:C129"/>
    <mergeCell ref="D127:D129"/>
    <mergeCell ref="E127:E129"/>
    <mergeCell ref="F127:F129"/>
    <mergeCell ref="A122:A123"/>
    <mergeCell ref="K113:K115"/>
    <mergeCell ref="A137:K137"/>
    <mergeCell ref="A139:K139"/>
    <mergeCell ref="A138:K138"/>
    <mergeCell ref="A134:D134"/>
    <mergeCell ref="G5:G6"/>
    <mergeCell ref="G7:G10"/>
    <mergeCell ref="G13:G14"/>
    <mergeCell ref="G16:G20"/>
    <mergeCell ref="G21:G22"/>
    <mergeCell ref="G23:G25"/>
    <mergeCell ref="G27:G31"/>
    <mergeCell ref="G32:G44"/>
    <mergeCell ref="G45:G47"/>
    <mergeCell ref="G48:G55"/>
    <mergeCell ref="G56:G58"/>
    <mergeCell ref="G60:G63"/>
    <mergeCell ref="G64:G71"/>
    <mergeCell ref="G72:G79"/>
    <mergeCell ref="G80:G89"/>
    <mergeCell ref="G90:G91"/>
    <mergeCell ref="G92:G93"/>
    <mergeCell ref="G94:G98"/>
    <mergeCell ref="G99:G103"/>
  </mergeCells>
  <pageMargins left="0.23622047244094491" right="0.23622047244094491" top="0.74803149606299213" bottom="0.15748031496062992" header="0.31496062992125984" footer="0.31496062992125984"/>
  <pageSetup paperSize="9" scale="71" fitToHeight="0" orientation="landscape" r:id="rId1"/>
  <headerFooter>
    <oddHeader>&amp;CКрайно класиране 2024 г - зимна сесия Програма "Култура" 
&amp;R&amp;P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vt:i4>
      </vt:variant>
      <vt:variant>
        <vt:lpstr>Наименувани диапазони</vt:lpstr>
      </vt:variant>
      <vt:variant>
        <vt:i4>1</vt:i4>
      </vt:variant>
    </vt:vector>
  </HeadingPairs>
  <TitlesOfParts>
    <vt:vector size="2" baseType="lpstr">
      <vt:lpstr>Приложение 1</vt:lpstr>
      <vt:lpstr>'Приложение 1'!Печат_заглавия</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Teodora Stancheva</dc:creator>
  <cp:lastModifiedBy>Antonia Papazova</cp:lastModifiedBy>
  <cp:lastPrinted>2024-03-07T15:13:03Z</cp:lastPrinted>
  <dcterms:created xsi:type="dcterms:W3CDTF">2024-02-12T12:12:21Z</dcterms:created>
  <dcterms:modified xsi:type="dcterms:W3CDTF">2024-03-07T15:26:26Z</dcterms:modified>
  <cp:contentStatus/>
</cp:coreProperties>
</file>