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I.P.akt.ІV-15.06.06g." sheetId="1" r:id="rId1"/>
  </sheets>
  <definedNames>
    <definedName name="_xlnm.Print_Titles" localSheetId="0">'I.P.akt.ІV-15.06.06g.'!$7:$14</definedName>
  </definedNames>
  <calcPr fullCalcOnLoad="1"/>
</workbook>
</file>

<file path=xl/sharedStrings.xml><?xml version="1.0" encoding="utf-8"?>
<sst xmlns="http://schemas.openxmlformats.org/spreadsheetml/2006/main" count="213" uniqueCount="173">
  <si>
    <t>НАИМЕНОВАНИЕ  И  МЕСТОНАХОЖДЕНИЕ  НА  ОБЕКТИТЕ</t>
  </si>
  <si>
    <t>ВСИЧКО РАЗХОДИ:</t>
  </si>
  <si>
    <t>5100  ОСНОВЕН  РЕМОНТ НА ДМА</t>
  </si>
  <si>
    <t>Функция 03 Образование</t>
  </si>
  <si>
    <t>ОБЕКТИ</t>
  </si>
  <si>
    <t>Хуманитарна гимназия "Кирил и Методий" - ІІ етап</t>
  </si>
  <si>
    <t>Функция 04 Здравеопазване</t>
  </si>
  <si>
    <t>Функция 05  Социално осигур., подпомагане и грижи</t>
  </si>
  <si>
    <t>5200  ПРИДОБИВАНЕ НА ДМА</t>
  </si>
  <si>
    <t>Функция 01 Общи държавни служби</t>
  </si>
  <si>
    <t>5201 Придобиване на компютри и хардуер</t>
  </si>
  <si>
    <t>5203 Придобиване на др. оборудване машини и съоръжения</t>
  </si>
  <si>
    <t>5206 Инфраструктурни обекти</t>
  </si>
  <si>
    <t>Реконструкция покриви СОУ "Бачо Киро" - инженеринг</t>
  </si>
  <si>
    <t>Функция 06 Жил. строит., Б К С и опазв. окол. среда</t>
  </si>
  <si>
    <t>Възрожденска къща ул. "Крайбрежна" 10 - 12</t>
  </si>
  <si>
    <t>Изграждане ул."Козлодуй"-ул."7-ми юли" гр. Велико Търново</t>
  </si>
  <si>
    <t>ППР/ в рамките на 5206 /Функция 06 Жил. с-во БКС и ООС</t>
  </si>
  <si>
    <t>Авторски преработки</t>
  </si>
  <si>
    <t>Актуализация на  ПУП  ЖК. "Света гора"</t>
  </si>
  <si>
    <t>Функция 07 Почивно дело, култура, религиоз. дейности</t>
  </si>
  <si>
    <t>5203 Придобиване на  др. оборудване маш. и  съоръжения</t>
  </si>
  <si>
    <t>Лазер - ОП "Звук и светлина" гр. Велико Търново</t>
  </si>
  <si>
    <t>Реконстр. НБ "П. Р. Славейков" в т.ч.: - филиал "Бузлуджа"</t>
  </si>
  <si>
    <t>Спортна зала "Радиотехникум"</t>
  </si>
  <si>
    <t>Църква "Света троица"</t>
  </si>
  <si>
    <t>5300  НМДА  Придобиване на НМДА</t>
  </si>
  <si>
    <t>5309  -  Придобиване  на  други  Н М Д А</t>
  </si>
  <si>
    <t>5500  Капиталови трансфери</t>
  </si>
  <si>
    <t xml:space="preserve">5501  КТ за нефинансови предприятия  </t>
  </si>
  <si>
    <t>ОДПФЗС "Д-р Трейман" Велико Търново ЕООД  гр. Велико Търново</t>
  </si>
  <si>
    <t>Покрив детска градина с. Шемшево</t>
  </si>
  <si>
    <t>Компютри</t>
  </si>
  <si>
    <t xml:space="preserve">Реконструкция сграда Община Велико Търново </t>
  </si>
  <si>
    <t>СОУ "Вела Благоева" - доразплащане</t>
  </si>
  <si>
    <t>Реконструкция плувен басеин СОУ "Емилиян Станев" АС</t>
  </si>
  <si>
    <t xml:space="preserve">Реконструкция санитарни възли ЕГ "Проф. Асен Златаров" </t>
  </si>
  <si>
    <t xml:space="preserve">Реконструкция ОДЗ "Здравец" </t>
  </si>
  <si>
    <t>Защитено жилище - гр. Дебелец - констр. укрепване; фасади и в.пл.</t>
  </si>
  <si>
    <t>Асфалтиране ул. "Краков"</t>
  </si>
  <si>
    <t>Кметства  в  т. ч. улици и тротоари</t>
  </si>
  <si>
    <t>Водоснабдяване  Плаково - Големани ; махали - Върлинка и Малчевци</t>
  </si>
  <si>
    <t>Дялово участие за газификация,финансирано от НДЕФ-ІІетап</t>
  </si>
  <si>
    <t>Общинско участие газиф.ПМГ"В. Друмев"и ОУ"П.Евтимий"-Іетап НДЕФ</t>
  </si>
  <si>
    <t>ППР/ в рамките на 5206 /Функция 03  Образование</t>
  </si>
  <si>
    <t>ППР - Пристройка санитарни възли  ОУ с. Ресен</t>
  </si>
  <si>
    <t>ППР - Топла връзка и спално помецение ЦДГ "Соня"</t>
  </si>
  <si>
    <t>Реконструкция ограда на НБ "П. Р. Славейков" ЖК "К. Фичето"</t>
  </si>
  <si>
    <t>Къща на ул. "М. Преображенски"</t>
  </si>
  <si>
    <t>Дялово участие мини футболно игрище УЕФА</t>
  </si>
  <si>
    <t>Гробищен парк Велико Търново - подпорна стена</t>
  </si>
  <si>
    <t>ППР - Стара част</t>
  </si>
  <si>
    <t>ИП - ЖК "К. Фичето"</t>
  </si>
  <si>
    <t>ППР - Качица - пътен</t>
  </si>
  <si>
    <t>ППР - Светофарни уредби -  ул. "Ст. Коледаров" - ул. "Магистрална"</t>
  </si>
  <si>
    <t>Газификация на административна сграда на Община ВеликоТърново</t>
  </si>
  <si>
    <t>ППР - Детска млечна кухня</t>
  </si>
  <si>
    <t>Ремонт сграда Регионален исторически музей - ул. "Иван Вазов" № 38</t>
  </si>
  <si>
    <t>Операционни зали МОДОЗС В.Търново ЕООД  гр. В. Търново</t>
  </si>
  <si>
    <t>Реконструкция покрив дълбока терапия МОДОЗС гр. В. Търново</t>
  </si>
  <si>
    <t xml:space="preserve">ППР - подпорна стена гробищен парк - гр. Велико Търново </t>
  </si>
  <si>
    <t>Клуб на пенсионера ЖК "Света гора"</t>
  </si>
  <si>
    <t>Клуб на пенсионера с. Шереметя</t>
  </si>
  <si>
    <t>Подмяна котел в ОУ с. Самоводене</t>
  </si>
  <si>
    <t>Улици ЖК "КАРТАЛА"</t>
  </si>
  <si>
    <t>Улица 6 - та с. Шемшево</t>
  </si>
  <si>
    <t>Покриви спортни зали "Юг"</t>
  </si>
  <si>
    <t xml:space="preserve">Изгледна площадка "Звук и светлина" </t>
  </si>
  <si>
    <t xml:space="preserve">Реконструкция отоплителна инсталация СОУ "Емилиян Станев" </t>
  </si>
  <si>
    <t>ПМГ "В. Друмев" - ОВ</t>
  </si>
  <si>
    <t>Основен ремонт ЦДГ "Соня" - АС; ОВ</t>
  </si>
  <si>
    <t>ДЯ "Зорница" гр. Дебелец - бояджийски работи</t>
  </si>
  <si>
    <t>ДЯ "Слънце" - вертикална планировка</t>
  </si>
  <si>
    <t>Детска млечна кухня - обособяване</t>
  </si>
  <si>
    <t>Училище гр. Дебелец - ремонт на водосточни тръби</t>
  </si>
  <si>
    <t>Отоплителна инстал. и ремонт на администр. сграда ОДПЗС В.Търново</t>
  </si>
  <si>
    <t>Благоустрояване кв. 232 - Решение № 73 /19.02.2004г. На Общ. Съвет</t>
  </si>
  <si>
    <t>Подпорна стена - с. В. Вода</t>
  </si>
  <si>
    <t>Здравен дом с. Русаля</t>
  </si>
  <si>
    <t>ППР - дере с. Присово</t>
  </si>
  <si>
    <t>ППР - канализация с. Ресен</t>
  </si>
  <si>
    <t>Клуб на пенсионера с. Малки  Чифлик</t>
  </si>
  <si>
    <t>Спортни площадки - подмяна на съоръж. и  реконструкция</t>
  </si>
  <si>
    <t>Кметство с. Пчелище - улици и тротоари</t>
  </si>
  <si>
    <t>Ксерокс кметство с. Арбанаси</t>
  </si>
  <si>
    <t>5205 Придобиване на стопански инвентар</t>
  </si>
  <si>
    <t>Роторна косачка - кметство с. Арбанаси</t>
  </si>
  <si>
    <t>Кметство с. Шереметя - улици и тротоари</t>
  </si>
  <si>
    <t>Клуб на пенсионера с. Церова Кория</t>
  </si>
  <si>
    <t>Кметство с. Буковец - местни водоизточници</t>
  </si>
  <si>
    <t>Кметство с. Хотница -улици и тротоари</t>
  </si>
  <si>
    <t>Видеокамери  кметство с. Ново село</t>
  </si>
  <si>
    <t>Кметство с. Балван - реконструкция ограда гробищен парк</t>
  </si>
  <si>
    <t>Реконструкция покрив здравна служба с. Балван</t>
  </si>
  <si>
    <t>Кметство с. Велчево - местни водоизточници</t>
  </si>
  <si>
    <t>Ел. трион - кметство с. Въглевци</t>
  </si>
  <si>
    <t xml:space="preserve">Кметство с. Въглевци - местни водоизточници </t>
  </si>
  <si>
    <t>Кметство с. Пушево - реконструкция гробищен парк</t>
  </si>
  <si>
    <t>Кметство с. Пушево - местни водоизточници</t>
  </si>
  <si>
    <t>Кметство с. Водолей - местни водоизточници</t>
  </si>
  <si>
    <t>Кметство с. Водолей - реконструкция гробищен парк</t>
  </si>
  <si>
    <t>Реконструкция сграда / тоалетна / кметство  с. Малки Чифлик</t>
  </si>
  <si>
    <t>Ремонт автобусна спирка - с. Малки Чифлик</t>
  </si>
  <si>
    <t>Обекти</t>
  </si>
  <si>
    <t>Функция 08 Икономически дейности и услуги</t>
  </si>
  <si>
    <t>Кметство с. Ресен - местни водоизточници / отв. канали /</t>
  </si>
  <si>
    <t>Кметство с. Шемшево - местни водоизточници / отв. канали /</t>
  </si>
  <si>
    <t>Моторна резачка; щилка; храсторез - кметство с. Никюп</t>
  </si>
  <si>
    <t xml:space="preserve">ЦДГ - кметство с. Никюп - частична реконструкция </t>
  </si>
  <si>
    <t>Кметство с. Русаля - местни водоизточници</t>
  </si>
  <si>
    <t>Стопански инвентар - кметство с. Русаля</t>
  </si>
  <si>
    <t>Кметство с. Миндя-реконстр. парк-озеленяване; ограда; детска площ.</t>
  </si>
  <si>
    <t>Кметство с. Къпиново - реконструкция улици</t>
  </si>
  <si>
    <t>Кметство с. Дичин - реконструкция улици</t>
  </si>
  <si>
    <t>Кметство с. Самоводене-улици -пешеходна алея-кв."Кобилица"-център</t>
  </si>
  <si>
    <t>Кметство с. Дебелец - реконструкция улици</t>
  </si>
  <si>
    <t>Кметство с. Дебелец - реконструкция гробищен парк</t>
  </si>
  <si>
    <t xml:space="preserve">Кметство гр. Дебелец - покрив килийно училище </t>
  </si>
  <si>
    <t>Помпа за парно - кметство гр. Килифарево</t>
  </si>
  <si>
    <t>Кметство с. Килифарево - реконструкция улици</t>
  </si>
  <si>
    <t>Кметство гр. Килифарево - местни водоизточници</t>
  </si>
  <si>
    <t>Кметство с. Момин сбор - реконструкция гробищен парк</t>
  </si>
  <si>
    <t>Реконструкция сграда - кметство  с. Леденик</t>
  </si>
  <si>
    <t>Кметство с. Леденик - реконструкция гробищен парк</t>
  </si>
  <si>
    <t>Кметство с. Ялово - реконструкция улици / осветление /</t>
  </si>
  <si>
    <t>Кметство с. Габровци - реконструкция улици / осветление /</t>
  </si>
  <si>
    <t xml:space="preserve">Кметство с. Емен - местни водоизточници </t>
  </si>
  <si>
    <t xml:space="preserve">Кметство с. Ветринци -реконструкция улици </t>
  </si>
  <si>
    <t>Подпорна стена - с. Райковци</t>
  </si>
  <si>
    <t>Кметство с. Големани - реконструкция гробищен парк</t>
  </si>
  <si>
    <t>Кметство с. Присово - реконструкция улици</t>
  </si>
  <si>
    <t>Подпорна стена - с. Ново село</t>
  </si>
  <si>
    <t>Видеокамери  кметство с. Балван</t>
  </si>
  <si>
    <t xml:space="preserve">Кметства  в  т. ч. улици: </t>
  </si>
  <si>
    <t xml:space="preserve">Кметство с. Арбанаси -реконструкция улици </t>
  </si>
  <si>
    <t xml:space="preserve">Кметство с. Беляковец - реконструкция улици </t>
  </si>
  <si>
    <t xml:space="preserve">Кметство с. Велчево - реконструкция улици </t>
  </si>
  <si>
    <t xml:space="preserve">Кметство с. Войнежа - реконструкция улици </t>
  </si>
  <si>
    <t>Кметство с. Плаково - реконструкция тротоари</t>
  </si>
  <si>
    <t xml:space="preserve">Кметства  в  т. ч. местни водоизточници: </t>
  </si>
  <si>
    <t xml:space="preserve">Кметства  в  т. ч. паркове и детски площадки: </t>
  </si>
  <si>
    <t xml:space="preserve">Кметства  в  т. ч. гробищни паркове: </t>
  </si>
  <si>
    <t xml:space="preserve">Кметства  в  т. ч. подпорни стени: </t>
  </si>
  <si>
    <t>БИЛО</t>
  </si>
  <si>
    <t>СТАВА</t>
  </si>
  <si>
    <t>ПРОМЯНА</t>
  </si>
  <si>
    <t>/+/-/</t>
  </si>
  <si>
    <t xml:space="preserve">Покрив килийно училище - гр. Дебелец </t>
  </si>
  <si>
    <t>ППР/в рамките на 5206/Функция 05 Соц.осигур., подпомагане и гр.</t>
  </si>
  <si>
    <t>ППР - Покрив - Дом за стари хора "В. Ботева" - гр. В. Търново</t>
  </si>
  <si>
    <t>ППР - Пътническо - въжено трансп.съоръж. Зона Автопарк - Зона паметник "Н. Пиколо"</t>
  </si>
  <si>
    <t xml:space="preserve">ППР - Пътническа  въжена линия  В. Търново - Арбанаси </t>
  </si>
  <si>
    <t>Мемориална плоча на загиналите във войните великотърновци</t>
  </si>
  <si>
    <t>КАПИТАЛОВИ РАЗХОДИ ПО ИЗТОЧНИЦИ НА ФИНАНСИРАНЕ :</t>
  </si>
  <si>
    <t xml:space="preserve">                       ПЛАН  2006 г.</t>
  </si>
  <si>
    <t xml:space="preserve">               ЦЕЛЕВА  СУБСИДИЯ</t>
  </si>
  <si>
    <t xml:space="preserve">            ФОНД  "ПРИВАТИЗАЦИЯ"</t>
  </si>
  <si>
    <t xml:space="preserve">   СОБСТВЕНИ  БЮДЖЕТНИ  СРЕДСТВА</t>
  </si>
  <si>
    <t xml:space="preserve"> ДРУГИ  ИЗВЪНБЮДЖЕТНИ  СРЕДСТВА</t>
  </si>
  <si>
    <t xml:space="preserve">                    ОБЩИНА ВЕЛИКО ТЪРНОВО</t>
  </si>
  <si>
    <t>ПРИЛОЖЕНИЕ № 1</t>
  </si>
  <si>
    <t>Дялово участие "Красива  България"  2006 /Дом за стари хора - "В. Ботева"/</t>
  </si>
  <si>
    <t>Моторна косачка - кметство с. Хотница</t>
  </si>
  <si>
    <t>Ксерокси / Климатици</t>
  </si>
  <si>
    <t xml:space="preserve">Кметство с. Водолей -реконструкция улици </t>
  </si>
  <si>
    <t>Кметство с. Никюп - реконструкция ограда парк за отдих</t>
  </si>
  <si>
    <t>Кметство с. Никюп - реконструкция гробищен парк</t>
  </si>
  <si>
    <t xml:space="preserve">                    АКТУАЛИЗАЦИЯ НА ИНВЕСТИЦИОННА ПРОГРАМА 2006 г. - 15. 06. 2006 г. </t>
  </si>
  <si>
    <t>ПРЕДСЕДАТЕЛ</t>
  </si>
  <si>
    <t>ОБЩИНСКИ СЪВЕТ</t>
  </si>
  <si>
    <t xml:space="preserve">                                  /инж. НИКОЛАЙ ТАЧЕВ/</t>
  </si>
  <si>
    <t xml:space="preserve">                                           </t>
  </si>
  <si>
    <t xml:space="preserve">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</si>
</sst>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17">
    <font>
      <sz val="10"/>
      <name val="Arial"/>
      <family val="0"/>
    </font>
    <font>
      <sz val="18"/>
      <name val="Tahoma"/>
      <family val="2"/>
    </font>
    <font>
      <b/>
      <sz val="20"/>
      <name val="Tahoma"/>
      <family val="2"/>
    </font>
    <font>
      <b/>
      <i/>
      <sz val="14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i/>
      <sz val="16"/>
      <name val="Tahoma"/>
      <family val="2"/>
    </font>
    <font>
      <b/>
      <i/>
      <sz val="14"/>
      <color indexed="8"/>
      <name val="Tahoma"/>
      <family val="2"/>
    </font>
    <font>
      <sz val="16"/>
      <name val="Tahoma"/>
      <family val="2"/>
    </font>
    <font>
      <sz val="16"/>
      <name val="Arial"/>
      <family val="2"/>
    </font>
    <font>
      <b/>
      <sz val="16"/>
      <name val="Arial"/>
      <family val="0"/>
    </font>
    <font>
      <b/>
      <i/>
      <sz val="16"/>
      <name val="Arial"/>
      <family val="2"/>
    </font>
    <font>
      <sz val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Tahoma"/>
      <family val="2"/>
    </font>
    <font>
      <b/>
      <u val="single"/>
      <sz val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3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6" fillId="2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4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3" fillId="2" borderId="6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2" fillId="2" borderId="3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7"/>
  <sheetViews>
    <sheetView tabSelected="1" zoomScale="50" zoomScaleNormal="50" workbookViewId="0" topLeftCell="A1">
      <selection activeCell="A204" sqref="A204"/>
    </sheetView>
  </sheetViews>
  <sheetFormatPr defaultColWidth="9.140625" defaultRowHeight="12.75"/>
  <cols>
    <col min="1" max="1" width="112.140625" style="0" customWidth="1"/>
    <col min="2" max="16" width="21.7109375" style="0" customWidth="1"/>
  </cols>
  <sheetData>
    <row r="1" s="14" customFormat="1" ht="19.5">
      <c r="N1" s="15" t="s">
        <v>160</v>
      </c>
    </row>
    <row r="2" spans="1:6" s="1" customFormat="1" ht="24" customHeight="1">
      <c r="A2" s="3"/>
      <c r="D2" s="2"/>
      <c r="E2" s="4" t="s">
        <v>159</v>
      </c>
      <c r="F2" s="2"/>
    </row>
    <row r="3" spans="1:6" s="1" customFormat="1" ht="24" customHeight="1">
      <c r="A3" s="3"/>
      <c r="D3" s="2"/>
      <c r="E3" s="2"/>
      <c r="F3" s="2"/>
    </row>
    <row r="4" spans="1:9" s="3" customFormat="1" ht="24" customHeight="1">
      <c r="A4" s="5"/>
      <c r="C4" s="4" t="s">
        <v>167</v>
      </c>
      <c r="D4" s="4"/>
      <c r="F4" s="4"/>
      <c r="I4" s="4"/>
    </row>
    <row r="5" s="14" customFormat="1" ht="12.75"/>
    <row r="6" s="14" customFormat="1" ht="12.75"/>
    <row r="7" spans="1:16" s="14" customFormat="1" ht="12.7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</row>
    <row r="8" spans="1:16" s="14" customFormat="1" ht="19.5">
      <c r="A8" s="51"/>
      <c r="B8" s="52" t="s">
        <v>153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6" s="14" customFormat="1" ht="12.75">
      <c r="A9" s="51"/>
      <c r="B9" s="49"/>
      <c r="C9" s="49"/>
      <c r="D9" s="50"/>
      <c r="E9" s="55"/>
      <c r="F9" s="49"/>
      <c r="G9" s="50"/>
      <c r="H9" s="55"/>
      <c r="I9" s="49"/>
      <c r="J9" s="50"/>
      <c r="K9" s="55"/>
      <c r="L9" s="49"/>
      <c r="M9" s="50"/>
      <c r="N9" s="49"/>
      <c r="O9" s="49"/>
      <c r="P9" s="50"/>
    </row>
    <row r="10" spans="1:16" s="14" customFormat="1" ht="19.5">
      <c r="A10" s="18" t="s">
        <v>0</v>
      </c>
      <c r="B10" s="52" t="s">
        <v>154</v>
      </c>
      <c r="C10" s="53"/>
      <c r="D10" s="54"/>
      <c r="E10" s="52" t="s">
        <v>155</v>
      </c>
      <c r="F10" s="53"/>
      <c r="G10" s="54"/>
      <c r="H10" s="52" t="s">
        <v>156</v>
      </c>
      <c r="I10" s="53"/>
      <c r="J10" s="54"/>
      <c r="K10" s="52" t="s">
        <v>157</v>
      </c>
      <c r="L10" s="53"/>
      <c r="M10" s="54"/>
      <c r="N10" s="52" t="s">
        <v>158</v>
      </c>
      <c r="O10" s="53"/>
      <c r="P10" s="54"/>
    </row>
    <row r="11" spans="1:16" s="6" customFormat="1" ht="18">
      <c r="A11" s="45"/>
      <c r="B11" s="40"/>
      <c r="C11" s="38"/>
      <c r="D11" s="38"/>
      <c r="E11" s="38"/>
      <c r="F11" s="38"/>
      <c r="G11" s="38"/>
      <c r="H11" s="38"/>
      <c r="I11" s="38"/>
      <c r="J11" s="40"/>
      <c r="K11" s="40"/>
      <c r="L11" s="40"/>
      <c r="M11" s="40"/>
      <c r="N11" s="40"/>
      <c r="O11" s="40"/>
      <c r="P11" s="40"/>
    </row>
    <row r="12" spans="1:16" s="6" customFormat="1" ht="18">
      <c r="A12" s="45"/>
      <c r="B12" s="16" t="s">
        <v>143</v>
      </c>
      <c r="C12" s="7" t="s">
        <v>144</v>
      </c>
      <c r="D12" s="7" t="s">
        <v>145</v>
      </c>
      <c r="E12" s="7" t="s">
        <v>143</v>
      </c>
      <c r="F12" s="7" t="s">
        <v>144</v>
      </c>
      <c r="G12" s="7" t="s">
        <v>145</v>
      </c>
      <c r="H12" s="7" t="s">
        <v>143</v>
      </c>
      <c r="I12" s="7" t="s">
        <v>144</v>
      </c>
      <c r="J12" s="16" t="s">
        <v>145</v>
      </c>
      <c r="K12" s="16" t="s">
        <v>143</v>
      </c>
      <c r="L12" s="16" t="s">
        <v>144</v>
      </c>
      <c r="M12" s="16" t="s">
        <v>145</v>
      </c>
      <c r="N12" s="16" t="s">
        <v>143</v>
      </c>
      <c r="O12" s="16" t="s">
        <v>144</v>
      </c>
      <c r="P12" s="16" t="s">
        <v>145</v>
      </c>
    </row>
    <row r="13" spans="1:16" s="6" customFormat="1" ht="18">
      <c r="A13" s="46"/>
      <c r="B13" s="17"/>
      <c r="C13" s="8"/>
      <c r="D13" s="8" t="s">
        <v>146</v>
      </c>
      <c r="E13" s="8"/>
      <c r="F13" s="8"/>
      <c r="G13" s="8" t="s">
        <v>146</v>
      </c>
      <c r="H13" s="8"/>
      <c r="I13" s="8"/>
      <c r="J13" s="17" t="s">
        <v>146</v>
      </c>
      <c r="K13" s="17"/>
      <c r="L13" s="17"/>
      <c r="M13" s="17" t="s">
        <v>146</v>
      </c>
      <c r="N13" s="17"/>
      <c r="O13" s="17"/>
      <c r="P13" s="17" t="s">
        <v>146</v>
      </c>
    </row>
    <row r="14" spans="1:16" s="6" customFormat="1" ht="20.2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9">
        <v>11</v>
      </c>
      <c r="L14" s="9">
        <v>12</v>
      </c>
      <c r="M14" s="9">
        <v>13</v>
      </c>
      <c r="N14" s="39">
        <v>14</v>
      </c>
      <c r="O14" s="39">
        <v>15</v>
      </c>
      <c r="P14" s="39">
        <v>16</v>
      </c>
    </row>
    <row r="15" spans="1:16" s="25" customFormat="1" ht="19.5">
      <c r="A15" s="22" t="s">
        <v>1</v>
      </c>
      <c r="B15" s="23">
        <f aca="true" t="shared" si="0" ref="B15:D48">SUM(E15,H15,K15,N15)</f>
        <v>5669618</v>
      </c>
      <c r="C15" s="23">
        <f t="shared" si="0"/>
        <v>5677379</v>
      </c>
      <c r="D15" s="23">
        <f t="shared" si="0"/>
        <v>7761</v>
      </c>
      <c r="E15" s="23">
        <f>SUM(E16,E31,E169,E190)</f>
        <v>1059080</v>
      </c>
      <c r="F15" s="23">
        <f>SUM(F16,F31,F169,F190)</f>
        <v>1059080</v>
      </c>
      <c r="G15" s="23">
        <f>SUM(F15-E15)</f>
        <v>0</v>
      </c>
      <c r="H15" s="23">
        <f>SUM(H16,H31,H169,H190)</f>
        <v>600000</v>
      </c>
      <c r="I15" s="23">
        <f>SUM(I16,I31,I169,I190)</f>
        <v>600000</v>
      </c>
      <c r="J15" s="23">
        <f>SUM(I15-H15)</f>
        <v>0</v>
      </c>
      <c r="K15" s="23">
        <f>SUM(K16,K31,K169,K190)</f>
        <v>523402</v>
      </c>
      <c r="L15" s="23">
        <f>SUM(L16,L31,L169,L190)</f>
        <v>531163</v>
      </c>
      <c r="M15" s="23">
        <f>SUM(L15-K15)</f>
        <v>7761</v>
      </c>
      <c r="N15" s="23">
        <f>SUM(N16,N31,N169,N190)</f>
        <v>3487136</v>
      </c>
      <c r="O15" s="23">
        <f>SUM(O16,O31,O169,O190)</f>
        <v>3487136</v>
      </c>
      <c r="P15" s="23">
        <f>SUM(O15-N15)</f>
        <v>0</v>
      </c>
    </row>
    <row r="16" spans="1:16" s="25" customFormat="1" ht="19.5">
      <c r="A16" s="10" t="s">
        <v>2</v>
      </c>
      <c r="B16" s="23">
        <f t="shared" si="0"/>
        <v>398000</v>
      </c>
      <c r="C16" s="23">
        <f t="shared" si="0"/>
        <v>374758</v>
      </c>
      <c r="D16" s="23">
        <f t="shared" si="0"/>
        <v>-23242</v>
      </c>
      <c r="E16" s="24">
        <f>SUM(E17,E22,E28)</f>
        <v>179000</v>
      </c>
      <c r="F16" s="24">
        <f>SUM(F17,F22,F28)</f>
        <v>179000</v>
      </c>
      <c r="G16" s="23">
        <f aca="true" t="shared" si="1" ref="G16:G79">SUM(F16-E16)</f>
        <v>0</v>
      </c>
      <c r="H16" s="24">
        <f>SUM(H17,H22,H28)</f>
        <v>0</v>
      </c>
      <c r="I16" s="24">
        <f>SUM(I17,I22,I28)</f>
        <v>0</v>
      </c>
      <c r="J16" s="23">
        <f aca="true" t="shared" si="2" ref="J16:J79">SUM(I16-H16)</f>
        <v>0</v>
      </c>
      <c r="K16" s="24">
        <f>SUM(K17,K22,K28)</f>
        <v>113000</v>
      </c>
      <c r="L16" s="24">
        <f>SUM(L17,L22,L28)</f>
        <v>89758</v>
      </c>
      <c r="M16" s="23">
        <f aca="true" t="shared" si="3" ref="M16:M79">SUM(L16-K16)</f>
        <v>-23242</v>
      </c>
      <c r="N16" s="24">
        <f>SUM(N17,N22,N28)</f>
        <v>106000</v>
      </c>
      <c r="O16" s="24">
        <f>SUM(O17,O22,O28)</f>
        <v>106000</v>
      </c>
      <c r="P16" s="23">
        <f aca="true" t="shared" si="4" ref="P16:P79">SUM(O16-N16)</f>
        <v>0</v>
      </c>
    </row>
    <row r="17" spans="1:16" s="25" customFormat="1" ht="19.5">
      <c r="A17" s="10" t="s">
        <v>3</v>
      </c>
      <c r="B17" s="23">
        <f t="shared" si="0"/>
        <v>233000</v>
      </c>
      <c r="C17" s="23">
        <f t="shared" si="0"/>
        <v>209758</v>
      </c>
      <c r="D17" s="23">
        <f t="shared" si="0"/>
        <v>-23242</v>
      </c>
      <c r="E17" s="24">
        <f>SUM(E18)</f>
        <v>30000</v>
      </c>
      <c r="F17" s="24">
        <f>SUM(F18)</f>
        <v>30000</v>
      </c>
      <c r="G17" s="23">
        <f t="shared" si="1"/>
        <v>0</v>
      </c>
      <c r="H17" s="24">
        <f>SUM(H18)</f>
        <v>0</v>
      </c>
      <c r="I17" s="24">
        <f>SUM(I18)</f>
        <v>0</v>
      </c>
      <c r="J17" s="23">
        <f t="shared" si="2"/>
        <v>0</v>
      </c>
      <c r="K17" s="24">
        <f>SUM(K18)</f>
        <v>103000</v>
      </c>
      <c r="L17" s="24">
        <f>SUM(L18)</f>
        <v>79758</v>
      </c>
      <c r="M17" s="23">
        <f t="shared" si="3"/>
        <v>-23242</v>
      </c>
      <c r="N17" s="24">
        <f>SUM(N18)</f>
        <v>100000</v>
      </c>
      <c r="O17" s="24">
        <f>SUM(O18)</f>
        <v>100000</v>
      </c>
      <c r="P17" s="23">
        <f t="shared" si="4"/>
        <v>0</v>
      </c>
    </row>
    <row r="18" spans="1:16" s="25" customFormat="1" ht="19.5">
      <c r="A18" s="10" t="s">
        <v>4</v>
      </c>
      <c r="B18" s="23">
        <f t="shared" si="0"/>
        <v>233000</v>
      </c>
      <c r="C18" s="23">
        <f t="shared" si="0"/>
        <v>209758</v>
      </c>
      <c r="D18" s="23">
        <f t="shared" si="0"/>
        <v>-23242</v>
      </c>
      <c r="E18" s="24">
        <f>SUM(E19,E20,E21)</f>
        <v>30000</v>
      </c>
      <c r="F18" s="24">
        <f>SUM(F19,F20,F21)</f>
        <v>30000</v>
      </c>
      <c r="G18" s="23">
        <f t="shared" si="1"/>
        <v>0</v>
      </c>
      <c r="H18" s="24">
        <f>SUM(H19,H20,H21)</f>
        <v>0</v>
      </c>
      <c r="I18" s="24">
        <f>SUM(I19,I20,I21)</f>
        <v>0</v>
      </c>
      <c r="J18" s="23">
        <f t="shared" si="2"/>
        <v>0</v>
      </c>
      <c r="K18" s="24">
        <f>SUM(K19,K20,K21)</f>
        <v>103000</v>
      </c>
      <c r="L18" s="24">
        <f>SUM(L19,L20,L21)</f>
        <v>79758</v>
      </c>
      <c r="M18" s="23">
        <f t="shared" si="3"/>
        <v>-23242</v>
      </c>
      <c r="N18" s="24">
        <f>SUM(N19,N20,N21)</f>
        <v>100000</v>
      </c>
      <c r="O18" s="24">
        <f>SUM(O19,O20,O21)</f>
        <v>100000</v>
      </c>
      <c r="P18" s="23">
        <f t="shared" si="4"/>
        <v>0</v>
      </c>
    </row>
    <row r="19" spans="1:16" s="25" customFormat="1" ht="19.5">
      <c r="A19" s="12" t="s">
        <v>5</v>
      </c>
      <c r="B19" s="20">
        <f t="shared" si="0"/>
        <v>103000</v>
      </c>
      <c r="C19" s="20">
        <f t="shared" si="0"/>
        <v>79758</v>
      </c>
      <c r="D19" s="20">
        <f t="shared" si="0"/>
        <v>-23242</v>
      </c>
      <c r="E19" s="26">
        <v>0</v>
      </c>
      <c r="F19" s="26">
        <v>0</v>
      </c>
      <c r="G19" s="20">
        <f t="shared" si="1"/>
        <v>0</v>
      </c>
      <c r="H19" s="26">
        <v>0</v>
      </c>
      <c r="I19" s="26">
        <v>0</v>
      </c>
      <c r="J19" s="20">
        <f t="shared" si="2"/>
        <v>0</v>
      </c>
      <c r="K19" s="29">
        <v>103000</v>
      </c>
      <c r="L19" s="29">
        <v>79758</v>
      </c>
      <c r="M19" s="20">
        <f t="shared" si="3"/>
        <v>-23242</v>
      </c>
      <c r="N19" s="26">
        <v>0</v>
      </c>
      <c r="O19" s="26">
        <v>0</v>
      </c>
      <c r="P19" s="20">
        <f t="shared" si="4"/>
        <v>0</v>
      </c>
    </row>
    <row r="20" spans="1:16" s="25" customFormat="1" ht="19.5">
      <c r="A20" s="12" t="s">
        <v>31</v>
      </c>
      <c r="B20" s="20">
        <f t="shared" si="0"/>
        <v>30000</v>
      </c>
      <c r="C20" s="20">
        <f t="shared" si="0"/>
        <v>30000</v>
      </c>
      <c r="D20" s="20">
        <f t="shared" si="0"/>
        <v>0</v>
      </c>
      <c r="E20" s="26">
        <v>30000</v>
      </c>
      <c r="F20" s="26">
        <v>30000</v>
      </c>
      <c r="G20" s="20">
        <f t="shared" si="1"/>
        <v>0</v>
      </c>
      <c r="H20" s="26">
        <v>0</v>
      </c>
      <c r="I20" s="26">
        <v>0</v>
      </c>
      <c r="J20" s="20">
        <f t="shared" si="2"/>
        <v>0</v>
      </c>
      <c r="K20" s="29">
        <v>0</v>
      </c>
      <c r="L20" s="29">
        <v>0</v>
      </c>
      <c r="M20" s="20">
        <f t="shared" si="3"/>
        <v>0</v>
      </c>
      <c r="N20" s="26">
        <v>0</v>
      </c>
      <c r="O20" s="26">
        <v>0</v>
      </c>
      <c r="P20" s="20">
        <f t="shared" si="4"/>
        <v>0</v>
      </c>
    </row>
    <row r="21" spans="1:16" s="25" customFormat="1" ht="19.5">
      <c r="A21" s="12" t="s">
        <v>70</v>
      </c>
      <c r="B21" s="20">
        <f t="shared" si="0"/>
        <v>100000</v>
      </c>
      <c r="C21" s="20">
        <f t="shared" si="0"/>
        <v>100000</v>
      </c>
      <c r="D21" s="20">
        <f t="shared" si="0"/>
        <v>0</v>
      </c>
      <c r="E21" s="26">
        <v>0</v>
      </c>
      <c r="F21" s="26">
        <v>0</v>
      </c>
      <c r="G21" s="20">
        <f t="shared" si="1"/>
        <v>0</v>
      </c>
      <c r="H21" s="26">
        <v>0</v>
      </c>
      <c r="I21" s="26">
        <v>0</v>
      </c>
      <c r="J21" s="20">
        <f t="shared" si="2"/>
        <v>0</v>
      </c>
      <c r="K21" s="29">
        <v>0</v>
      </c>
      <c r="L21" s="29">
        <v>0</v>
      </c>
      <c r="M21" s="20">
        <f t="shared" si="3"/>
        <v>0</v>
      </c>
      <c r="N21" s="26">
        <v>100000</v>
      </c>
      <c r="O21" s="26">
        <v>100000</v>
      </c>
      <c r="P21" s="20">
        <f t="shared" si="4"/>
        <v>0</v>
      </c>
    </row>
    <row r="22" spans="1:16" s="25" customFormat="1" ht="19.5">
      <c r="A22" s="10" t="s">
        <v>7</v>
      </c>
      <c r="B22" s="24">
        <f t="shared" si="0"/>
        <v>65000</v>
      </c>
      <c r="C22" s="24">
        <f t="shared" si="0"/>
        <v>65000</v>
      </c>
      <c r="D22" s="23">
        <f t="shared" si="0"/>
        <v>0</v>
      </c>
      <c r="E22" s="24">
        <f>SUM(E23)</f>
        <v>49000</v>
      </c>
      <c r="F22" s="24">
        <f>SUM(F23)</f>
        <v>49000</v>
      </c>
      <c r="G22" s="23">
        <f t="shared" si="1"/>
        <v>0</v>
      </c>
      <c r="H22" s="24">
        <f>SUM(H23)</f>
        <v>0</v>
      </c>
      <c r="I22" s="24">
        <f>SUM(I23)</f>
        <v>0</v>
      </c>
      <c r="J22" s="23">
        <f t="shared" si="2"/>
        <v>0</v>
      </c>
      <c r="K22" s="24">
        <f>SUM(K23)</f>
        <v>10000</v>
      </c>
      <c r="L22" s="24">
        <f>SUM(L23)</f>
        <v>10000</v>
      </c>
      <c r="M22" s="23">
        <f t="shared" si="3"/>
        <v>0</v>
      </c>
      <c r="N22" s="24">
        <f>SUM(N23)</f>
        <v>6000</v>
      </c>
      <c r="O22" s="24">
        <f>SUM(O23)</f>
        <v>6000</v>
      </c>
      <c r="P22" s="23">
        <f t="shared" si="4"/>
        <v>0</v>
      </c>
    </row>
    <row r="23" spans="1:16" s="25" customFormat="1" ht="19.5">
      <c r="A23" s="10" t="s">
        <v>4</v>
      </c>
      <c r="B23" s="23">
        <f t="shared" si="0"/>
        <v>65000</v>
      </c>
      <c r="C23" s="23">
        <f t="shared" si="0"/>
        <v>65000</v>
      </c>
      <c r="D23" s="23">
        <f t="shared" si="0"/>
        <v>0</v>
      </c>
      <c r="E23" s="24">
        <f>SUM(E24,E25,E26,E27)</f>
        <v>49000</v>
      </c>
      <c r="F23" s="24">
        <f>SUM(F24,F25,F26,F27)</f>
        <v>49000</v>
      </c>
      <c r="G23" s="23">
        <f t="shared" si="1"/>
        <v>0</v>
      </c>
      <c r="H23" s="24">
        <f>SUM(H24,H25,H26,H27)</f>
        <v>0</v>
      </c>
      <c r="I23" s="24">
        <f>SUM(I24,I25,I26,I27)</f>
        <v>0</v>
      </c>
      <c r="J23" s="23">
        <f t="shared" si="2"/>
        <v>0</v>
      </c>
      <c r="K23" s="24">
        <f>SUM(K24,K25,K26,K27)</f>
        <v>10000</v>
      </c>
      <c r="L23" s="24">
        <f>SUM(L24,L25,L26,L27)</f>
        <v>10000</v>
      </c>
      <c r="M23" s="23">
        <f t="shared" si="3"/>
        <v>0</v>
      </c>
      <c r="N23" s="24">
        <f>SUM(N24,N25,N26,N27)</f>
        <v>6000</v>
      </c>
      <c r="O23" s="24">
        <f>SUM(O24,O25,O26,O27)</f>
        <v>6000</v>
      </c>
      <c r="P23" s="23">
        <f t="shared" si="4"/>
        <v>0</v>
      </c>
    </row>
    <row r="24" spans="1:16" s="25" customFormat="1" ht="19.5">
      <c r="A24" s="11" t="s">
        <v>61</v>
      </c>
      <c r="B24" s="19">
        <f t="shared" si="0"/>
        <v>24000</v>
      </c>
      <c r="C24" s="19">
        <f t="shared" si="0"/>
        <v>24000</v>
      </c>
      <c r="D24" s="20">
        <f t="shared" si="0"/>
        <v>0</v>
      </c>
      <c r="E24" s="26">
        <v>24000</v>
      </c>
      <c r="F24" s="26">
        <v>24000</v>
      </c>
      <c r="G24" s="20">
        <f t="shared" si="1"/>
        <v>0</v>
      </c>
      <c r="H24" s="26">
        <v>0</v>
      </c>
      <c r="I24" s="26">
        <v>0</v>
      </c>
      <c r="J24" s="20">
        <f t="shared" si="2"/>
        <v>0</v>
      </c>
      <c r="K24" s="26">
        <v>0</v>
      </c>
      <c r="L24" s="26">
        <v>0</v>
      </c>
      <c r="M24" s="20">
        <f t="shared" si="3"/>
        <v>0</v>
      </c>
      <c r="N24" s="26">
        <v>0</v>
      </c>
      <c r="O24" s="26">
        <v>0</v>
      </c>
      <c r="P24" s="20">
        <f t="shared" si="4"/>
        <v>0</v>
      </c>
    </row>
    <row r="25" spans="1:16" s="25" customFormat="1" ht="19.5">
      <c r="A25" s="11" t="s">
        <v>62</v>
      </c>
      <c r="B25" s="19">
        <f t="shared" si="0"/>
        <v>25000</v>
      </c>
      <c r="C25" s="19">
        <f t="shared" si="0"/>
        <v>25000</v>
      </c>
      <c r="D25" s="20">
        <f t="shared" si="0"/>
        <v>0</v>
      </c>
      <c r="E25" s="26">
        <v>25000</v>
      </c>
      <c r="F25" s="26">
        <v>25000</v>
      </c>
      <c r="G25" s="20">
        <f t="shared" si="1"/>
        <v>0</v>
      </c>
      <c r="H25" s="26">
        <v>0</v>
      </c>
      <c r="I25" s="26">
        <v>0</v>
      </c>
      <c r="J25" s="20">
        <f t="shared" si="2"/>
        <v>0</v>
      </c>
      <c r="K25" s="26">
        <v>0</v>
      </c>
      <c r="L25" s="26">
        <v>0</v>
      </c>
      <c r="M25" s="20">
        <f t="shared" si="3"/>
        <v>0</v>
      </c>
      <c r="N25" s="26">
        <v>0</v>
      </c>
      <c r="O25" s="26">
        <v>0</v>
      </c>
      <c r="P25" s="20">
        <f t="shared" si="4"/>
        <v>0</v>
      </c>
    </row>
    <row r="26" spans="1:16" s="25" customFormat="1" ht="19.5">
      <c r="A26" s="11" t="s">
        <v>81</v>
      </c>
      <c r="B26" s="19">
        <f t="shared" si="0"/>
        <v>6000</v>
      </c>
      <c r="C26" s="19">
        <f t="shared" si="0"/>
        <v>6000</v>
      </c>
      <c r="D26" s="20">
        <f t="shared" si="0"/>
        <v>0</v>
      </c>
      <c r="E26" s="26">
        <v>0</v>
      </c>
      <c r="F26" s="26">
        <v>0</v>
      </c>
      <c r="G26" s="20">
        <f t="shared" si="1"/>
        <v>0</v>
      </c>
      <c r="H26" s="26">
        <v>0</v>
      </c>
      <c r="I26" s="26">
        <v>0</v>
      </c>
      <c r="J26" s="20">
        <f t="shared" si="2"/>
        <v>0</v>
      </c>
      <c r="K26" s="26">
        <v>0</v>
      </c>
      <c r="L26" s="26">
        <v>0</v>
      </c>
      <c r="M26" s="20">
        <f t="shared" si="3"/>
        <v>0</v>
      </c>
      <c r="N26" s="26">
        <v>6000</v>
      </c>
      <c r="O26" s="26">
        <v>6000</v>
      </c>
      <c r="P26" s="20">
        <f t="shared" si="4"/>
        <v>0</v>
      </c>
    </row>
    <row r="27" spans="1:16" s="25" customFormat="1" ht="19.5">
      <c r="A27" s="11" t="s">
        <v>88</v>
      </c>
      <c r="B27" s="19">
        <f t="shared" si="0"/>
        <v>10000</v>
      </c>
      <c r="C27" s="19">
        <f t="shared" si="0"/>
        <v>10000</v>
      </c>
      <c r="D27" s="20">
        <f t="shared" si="0"/>
        <v>0</v>
      </c>
      <c r="E27" s="26">
        <v>0</v>
      </c>
      <c r="F27" s="26">
        <v>0</v>
      </c>
      <c r="G27" s="20">
        <f t="shared" si="1"/>
        <v>0</v>
      </c>
      <c r="H27" s="26">
        <v>0</v>
      </c>
      <c r="I27" s="26">
        <v>0</v>
      </c>
      <c r="J27" s="20">
        <f t="shared" si="2"/>
        <v>0</v>
      </c>
      <c r="K27" s="26">
        <v>10000</v>
      </c>
      <c r="L27" s="26">
        <v>10000</v>
      </c>
      <c r="M27" s="20">
        <f t="shared" si="3"/>
        <v>0</v>
      </c>
      <c r="N27" s="26">
        <v>0</v>
      </c>
      <c r="O27" s="26">
        <v>0</v>
      </c>
      <c r="P27" s="20">
        <f t="shared" si="4"/>
        <v>0</v>
      </c>
    </row>
    <row r="28" spans="1:16" s="21" customFormat="1" ht="20.25">
      <c r="A28" s="10" t="s">
        <v>20</v>
      </c>
      <c r="B28" s="24">
        <f t="shared" si="0"/>
        <v>100000</v>
      </c>
      <c r="C28" s="24">
        <f t="shared" si="0"/>
        <v>100000</v>
      </c>
      <c r="D28" s="23">
        <f t="shared" si="0"/>
        <v>0</v>
      </c>
      <c r="E28" s="23">
        <f aca="true" t="shared" si="5" ref="E28:O29">SUM(E29)</f>
        <v>100000</v>
      </c>
      <c r="F28" s="23">
        <f t="shared" si="5"/>
        <v>100000</v>
      </c>
      <c r="G28" s="23">
        <f t="shared" si="1"/>
        <v>0</v>
      </c>
      <c r="H28" s="23">
        <f t="shared" si="5"/>
        <v>0</v>
      </c>
      <c r="I28" s="23">
        <f t="shared" si="5"/>
        <v>0</v>
      </c>
      <c r="J28" s="23">
        <f t="shared" si="2"/>
        <v>0</v>
      </c>
      <c r="K28" s="23">
        <f t="shared" si="5"/>
        <v>0</v>
      </c>
      <c r="L28" s="23">
        <f t="shared" si="5"/>
        <v>0</v>
      </c>
      <c r="M28" s="23">
        <f t="shared" si="3"/>
        <v>0</v>
      </c>
      <c r="N28" s="23">
        <f t="shared" si="5"/>
        <v>0</v>
      </c>
      <c r="O28" s="23">
        <f t="shared" si="5"/>
        <v>0</v>
      </c>
      <c r="P28" s="23">
        <f t="shared" si="4"/>
        <v>0</v>
      </c>
    </row>
    <row r="29" spans="1:16" s="25" customFormat="1" ht="19.5">
      <c r="A29" s="10" t="s">
        <v>4</v>
      </c>
      <c r="B29" s="23">
        <f t="shared" si="0"/>
        <v>100000</v>
      </c>
      <c r="C29" s="23">
        <f t="shared" si="0"/>
        <v>100000</v>
      </c>
      <c r="D29" s="23">
        <f t="shared" si="0"/>
        <v>0</v>
      </c>
      <c r="E29" s="24">
        <f t="shared" si="5"/>
        <v>100000</v>
      </c>
      <c r="F29" s="24">
        <f t="shared" si="5"/>
        <v>100000</v>
      </c>
      <c r="G29" s="23">
        <f t="shared" si="1"/>
        <v>0</v>
      </c>
      <c r="H29" s="24">
        <f t="shared" si="5"/>
        <v>0</v>
      </c>
      <c r="I29" s="24">
        <f t="shared" si="5"/>
        <v>0</v>
      </c>
      <c r="J29" s="23">
        <f t="shared" si="2"/>
        <v>0</v>
      </c>
      <c r="K29" s="24">
        <f t="shared" si="5"/>
        <v>0</v>
      </c>
      <c r="L29" s="24">
        <f t="shared" si="5"/>
        <v>0</v>
      </c>
      <c r="M29" s="23">
        <f t="shared" si="3"/>
        <v>0</v>
      </c>
      <c r="N29" s="24">
        <f t="shared" si="5"/>
        <v>0</v>
      </c>
      <c r="O29" s="24">
        <f t="shared" si="5"/>
        <v>0</v>
      </c>
      <c r="P29" s="23">
        <f t="shared" si="4"/>
        <v>0</v>
      </c>
    </row>
    <row r="30" spans="1:16" s="25" customFormat="1" ht="19.5">
      <c r="A30" s="11" t="s">
        <v>57</v>
      </c>
      <c r="B30" s="20">
        <f t="shared" si="0"/>
        <v>100000</v>
      </c>
      <c r="C30" s="20">
        <f t="shared" si="0"/>
        <v>100000</v>
      </c>
      <c r="D30" s="20">
        <f t="shared" si="0"/>
        <v>0</v>
      </c>
      <c r="E30" s="26">
        <v>100000</v>
      </c>
      <c r="F30" s="26">
        <v>100000</v>
      </c>
      <c r="G30" s="20">
        <f t="shared" si="1"/>
        <v>0</v>
      </c>
      <c r="H30" s="26">
        <v>0</v>
      </c>
      <c r="I30" s="26">
        <v>0</v>
      </c>
      <c r="J30" s="20">
        <f t="shared" si="2"/>
        <v>0</v>
      </c>
      <c r="K30" s="29">
        <v>0</v>
      </c>
      <c r="L30" s="29">
        <v>0</v>
      </c>
      <c r="M30" s="20">
        <f t="shared" si="3"/>
        <v>0</v>
      </c>
      <c r="N30" s="26">
        <v>0</v>
      </c>
      <c r="O30" s="26">
        <v>0</v>
      </c>
      <c r="P30" s="20">
        <f t="shared" si="4"/>
        <v>0</v>
      </c>
    </row>
    <row r="31" spans="1:16" s="32" customFormat="1" ht="19.5">
      <c r="A31" s="10" t="s">
        <v>8</v>
      </c>
      <c r="B31" s="23">
        <f t="shared" si="0"/>
        <v>4526758</v>
      </c>
      <c r="C31" s="23">
        <f t="shared" si="0"/>
        <v>4557761</v>
      </c>
      <c r="D31" s="23">
        <f t="shared" si="0"/>
        <v>31003</v>
      </c>
      <c r="E31" s="23">
        <f>SUM(E32,E48,E66,E72,E79,E149,E165)</f>
        <v>585280</v>
      </c>
      <c r="F31" s="23">
        <f>SUM(F32,F48,F66,F72,F79,F149,F165)</f>
        <v>585280</v>
      </c>
      <c r="G31" s="23">
        <f t="shared" si="1"/>
        <v>0</v>
      </c>
      <c r="H31" s="23">
        <f>SUM(H32,H48,H66,H72,H79,H149,H165)</f>
        <v>556000</v>
      </c>
      <c r="I31" s="23">
        <f>SUM(I32,I48,I66,I72,I79,I149,I165)</f>
        <v>556000</v>
      </c>
      <c r="J31" s="23">
        <f t="shared" si="2"/>
        <v>0</v>
      </c>
      <c r="K31" s="23">
        <f>SUM(K32,K48,K66,K72,K79,K149,K165)</f>
        <v>384342</v>
      </c>
      <c r="L31" s="23">
        <f>SUM(L32,L48,L66,L72,L79,L149,L165)</f>
        <v>415345</v>
      </c>
      <c r="M31" s="23">
        <f t="shared" si="3"/>
        <v>31003</v>
      </c>
      <c r="N31" s="23">
        <f>SUM(N32,N48,N66,N72,N79,N149,N165)</f>
        <v>3001136</v>
      </c>
      <c r="O31" s="23">
        <f>SUM(O32,O48,O66,O72,O79,O149,O165)</f>
        <v>3001136</v>
      </c>
      <c r="P31" s="23">
        <f t="shared" si="4"/>
        <v>0</v>
      </c>
    </row>
    <row r="32" spans="1:16" s="25" customFormat="1" ht="19.5">
      <c r="A32" s="10" t="s">
        <v>9</v>
      </c>
      <c r="B32" s="23">
        <f t="shared" si="0"/>
        <v>316600</v>
      </c>
      <c r="C32" s="23">
        <f t="shared" si="0"/>
        <v>270892</v>
      </c>
      <c r="D32" s="23">
        <f t="shared" si="0"/>
        <v>-45708</v>
      </c>
      <c r="E32" s="28">
        <f>SUM(E33,E35,E41)</f>
        <v>130000</v>
      </c>
      <c r="F32" s="28">
        <f>SUM(F33,F35,F41)</f>
        <v>130000</v>
      </c>
      <c r="G32" s="23">
        <f t="shared" si="1"/>
        <v>0</v>
      </c>
      <c r="H32" s="28">
        <f>SUM(H33,H35,H41)</f>
        <v>100000</v>
      </c>
      <c r="I32" s="28">
        <f>SUM(I33,I35,I41)</f>
        <v>54292</v>
      </c>
      <c r="J32" s="23">
        <f t="shared" si="2"/>
        <v>-45708</v>
      </c>
      <c r="K32" s="28">
        <f>SUM(K33,K35,K41)</f>
        <v>16600</v>
      </c>
      <c r="L32" s="28">
        <f>SUM(L33,L35,L41)</f>
        <v>16600</v>
      </c>
      <c r="M32" s="23">
        <f t="shared" si="3"/>
        <v>0</v>
      </c>
      <c r="N32" s="28">
        <f>SUM(N33,N35,N41)</f>
        <v>70000</v>
      </c>
      <c r="O32" s="28">
        <f>SUM(O33,O35,O41)</f>
        <v>70000</v>
      </c>
      <c r="P32" s="23">
        <f t="shared" si="4"/>
        <v>0</v>
      </c>
    </row>
    <row r="33" spans="1:16" s="32" customFormat="1" ht="19.5">
      <c r="A33" s="10" t="s">
        <v>10</v>
      </c>
      <c r="B33" s="24">
        <f t="shared" si="0"/>
        <v>25000</v>
      </c>
      <c r="C33" s="24">
        <f t="shared" si="0"/>
        <v>25000</v>
      </c>
      <c r="D33" s="23">
        <f t="shared" si="0"/>
        <v>0</v>
      </c>
      <c r="E33" s="28">
        <f>SUM(E34)</f>
        <v>25000</v>
      </c>
      <c r="F33" s="28">
        <f>SUM(F34)</f>
        <v>25000</v>
      </c>
      <c r="G33" s="23">
        <f t="shared" si="1"/>
        <v>0</v>
      </c>
      <c r="H33" s="28">
        <f>SUM(H34)</f>
        <v>0</v>
      </c>
      <c r="I33" s="28">
        <f>SUM(I34)</f>
        <v>0</v>
      </c>
      <c r="J33" s="23">
        <f t="shared" si="2"/>
        <v>0</v>
      </c>
      <c r="K33" s="28">
        <f>SUM(K34)</f>
        <v>0</v>
      </c>
      <c r="L33" s="28">
        <f>SUM(L34)</f>
        <v>0</v>
      </c>
      <c r="M33" s="23">
        <f t="shared" si="3"/>
        <v>0</v>
      </c>
      <c r="N33" s="28">
        <f>SUM(N34)</f>
        <v>0</v>
      </c>
      <c r="O33" s="28">
        <f>SUM(O34)</f>
        <v>0</v>
      </c>
      <c r="P33" s="23">
        <f t="shared" si="4"/>
        <v>0</v>
      </c>
    </row>
    <row r="34" spans="1:16" s="25" customFormat="1" ht="19.5">
      <c r="A34" s="11" t="s">
        <v>32</v>
      </c>
      <c r="B34" s="19">
        <f t="shared" si="0"/>
        <v>25000</v>
      </c>
      <c r="C34" s="19">
        <f t="shared" si="0"/>
        <v>25000</v>
      </c>
      <c r="D34" s="20">
        <f t="shared" si="0"/>
        <v>0</v>
      </c>
      <c r="E34" s="26">
        <v>25000</v>
      </c>
      <c r="F34" s="26">
        <v>25000</v>
      </c>
      <c r="G34" s="20">
        <f t="shared" si="1"/>
        <v>0</v>
      </c>
      <c r="H34" s="26">
        <v>0</v>
      </c>
      <c r="I34" s="26">
        <v>0</v>
      </c>
      <c r="J34" s="20">
        <f t="shared" si="2"/>
        <v>0</v>
      </c>
      <c r="K34" s="26">
        <v>0</v>
      </c>
      <c r="L34" s="26">
        <v>0</v>
      </c>
      <c r="M34" s="20">
        <f t="shared" si="3"/>
        <v>0</v>
      </c>
      <c r="N34" s="26">
        <v>0</v>
      </c>
      <c r="O34" s="26">
        <v>0</v>
      </c>
      <c r="P34" s="20">
        <f t="shared" si="4"/>
        <v>0</v>
      </c>
    </row>
    <row r="35" spans="1:16" s="25" customFormat="1" ht="19.5">
      <c r="A35" s="10" t="s">
        <v>11</v>
      </c>
      <c r="B35" s="24">
        <f t="shared" si="0"/>
        <v>13600</v>
      </c>
      <c r="C35" s="24">
        <f t="shared" si="0"/>
        <v>13600</v>
      </c>
      <c r="D35" s="23">
        <f t="shared" si="0"/>
        <v>0</v>
      </c>
      <c r="E35" s="28">
        <f>SUM(E36,E37,E38,E39,E40)</f>
        <v>5000</v>
      </c>
      <c r="F35" s="28">
        <f aca="true" t="shared" si="6" ref="F35:P35">SUM(F36,F37,F38,F39,F40)</f>
        <v>5000</v>
      </c>
      <c r="G35" s="28">
        <f t="shared" si="6"/>
        <v>0</v>
      </c>
      <c r="H35" s="28">
        <f t="shared" si="6"/>
        <v>0</v>
      </c>
      <c r="I35" s="28">
        <f t="shared" si="6"/>
        <v>0</v>
      </c>
      <c r="J35" s="28">
        <f t="shared" si="6"/>
        <v>0</v>
      </c>
      <c r="K35" s="28">
        <f t="shared" si="6"/>
        <v>8600</v>
      </c>
      <c r="L35" s="28">
        <f t="shared" si="6"/>
        <v>8600</v>
      </c>
      <c r="M35" s="28">
        <f t="shared" si="6"/>
        <v>0</v>
      </c>
      <c r="N35" s="28">
        <f t="shared" si="6"/>
        <v>0</v>
      </c>
      <c r="O35" s="28">
        <f t="shared" si="6"/>
        <v>0</v>
      </c>
      <c r="P35" s="28">
        <f t="shared" si="6"/>
        <v>0</v>
      </c>
    </row>
    <row r="36" spans="1:16" s="25" customFormat="1" ht="19.5">
      <c r="A36" s="11" t="s">
        <v>163</v>
      </c>
      <c r="B36" s="19">
        <f t="shared" si="0"/>
        <v>5000</v>
      </c>
      <c r="C36" s="19">
        <f t="shared" si="0"/>
        <v>5000</v>
      </c>
      <c r="D36" s="20">
        <f t="shared" si="0"/>
        <v>0</v>
      </c>
      <c r="E36" s="20">
        <v>5000</v>
      </c>
      <c r="F36" s="20">
        <v>5000</v>
      </c>
      <c r="G36" s="20">
        <f t="shared" si="1"/>
        <v>0</v>
      </c>
      <c r="H36" s="20">
        <v>0</v>
      </c>
      <c r="I36" s="20">
        <v>0</v>
      </c>
      <c r="J36" s="20">
        <f t="shared" si="2"/>
        <v>0</v>
      </c>
      <c r="K36" s="20">
        <v>0</v>
      </c>
      <c r="L36" s="20">
        <v>0</v>
      </c>
      <c r="M36" s="20">
        <f t="shared" si="3"/>
        <v>0</v>
      </c>
      <c r="N36" s="20">
        <v>0</v>
      </c>
      <c r="O36" s="20">
        <v>0</v>
      </c>
      <c r="P36" s="20">
        <f t="shared" si="4"/>
        <v>0</v>
      </c>
    </row>
    <row r="37" spans="1:16" s="25" customFormat="1" ht="19.5">
      <c r="A37" s="11" t="s">
        <v>84</v>
      </c>
      <c r="B37" s="19">
        <f t="shared" si="0"/>
        <v>1000</v>
      </c>
      <c r="C37" s="19">
        <f t="shared" si="0"/>
        <v>1000</v>
      </c>
      <c r="D37" s="20">
        <f t="shared" si="0"/>
        <v>0</v>
      </c>
      <c r="E37" s="20">
        <v>0</v>
      </c>
      <c r="F37" s="20">
        <v>0</v>
      </c>
      <c r="G37" s="20">
        <f t="shared" si="1"/>
        <v>0</v>
      </c>
      <c r="H37" s="20">
        <v>0</v>
      </c>
      <c r="I37" s="20">
        <v>0</v>
      </c>
      <c r="J37" s="20">
        <f t="shared" si="2"/>
        <v>0</v>
      </c>
      <c r="K37" s="20">
        <v>1000</v>
      </c>
      <c r="L37" s="20">
        <v>1000</v>
      </c>
      <c r="M37" s="20">
        <f t="shared" si="3"/>
        <v>0</v>
      </c>
      <c r="N37" s="20">
        <v>0</v>
      </c>
      <c r="O37" s="20">
        <v>0</v>
      </c>
      <c r="P37" s="20">
        <f t="shared" si="4"/>
        <v>0</v>
      </c>
    </row>
    <row r="38" spans="1:16" s="25" customFormat="1" ht="19.5">
      <c r="A38" s="11" t="s">
        <v>132</v>
      </c>
      <c r="B38" s="19">
        <f t="shared" si="0"/>
        <v>2500</v>
      </c>
      <c r="C38" s="19">
        <f t="shared" si="0"/>
        <v>2500</v>
      </c>
      <c r="D38" s="20">
        <f t="shared" si="0"/>
        <v>0</v>
      </c>
      <c r="E38" s="20">
        <v>0</v>
      </c>
      <c r="F38" s="20">
        <v>0</v>
      </c>
      <c r="G38" s="20">
        <f t="shared" si="1"/>
        <v>0</v>
      </c>
      <c r="H38" s="20">
        <v>0</v>
      </c>
      <c r="I38" s="20">
        <v>0</v>
      </c>
      <c r="J38" s="20">
        <f t="shared" si="2"/>
        <v>0</v>
      </c>
      <c r="K38" s="20">
        <v>2500</v>
      </c>
      <c r="L38" s="20">
        <v>2500</v>
      </c>
      <c r="M38" s="20">
        <f t="shared" si="3"/>
        <v>0</v>
      </c>
      <c r="N38" s="20">
        <v>0</v>
      </c>
      <c r="O38" s="20">
        <v>0</v>
      </c>
      <c r="P38" s="20">
        <f t="shared" si="4"/>
        <v>0</v>
      </c>
    </row>
    <row r="39" spans="1:16" s="25" customFormat="1" ht="19.5">
      <c r="A39" s="11" t="s">
        <v>91</v>
      </c>
      <c r="B39" s="19">
        <f t="shared" si="0"/>
        <v>4100</v>
      </c>
      <c r="C39" s="19">
        <f t="shared" si="0"/>
        <v>4100</v>
      </c>
      <c r="D39" s="20">
        <f t="shared" si="0"/>
        <v>0</v>
      </c>
      <c r="E39" s="20">
        <v>0</v>
      </c>
      <c r="F39" s="20">
        <v>0</v>
      </c>
      <c r="G39" s="20">
        <f t="shared" si="1"/>
        <v>0</v>
      </c>
      <c r="H39" s="20">
        <v>0</v>
      </c>
      <c r="I39" s="20">
        <v>0</v>
      </c>
      <c r="J39" s="20">
        <f t="shared" si="2"/>
        <v>0</v>
      </c>
      <c r="K39" s="20">
        <v>4100</v>
      </c>
      <c r="L39" s="20">
        <v>4100</v>
      </c>
      <c r="M39" s="20">
        <f t="shared" si="3"/>
        <v>0</v>
      </c>
      <c r="N39" s="20">
        <v>0</v>
      </c>
      <c r="O39" s="20">
        <v>0</v>
      </c>
      <c r="P39" s="20">
        <f t="shared" si="4"/>
        <v>0</v>
      </c>
    </row>
    <row r="40" spans="1:16" s="25" customFormat="1" ht="19.5">
      <c r="A40" s="11" t="s">
        <v>118</v>
      </c>
      <c r="B40" s="19">
        <f t="shared" si="0"/>
        <v>1000</v>
      </c>
      <c r="C40" s="19">
        <f t="shared" si="0"/>
        <v>1000</v>
      </c>
      <c r="D40" s="20">
        <f t="shared" si="0"/>
        <v>0</v>
      </c>
      <c r="E40" s="20">
        <v>0</v>
      </c>
      <c r="F40" s="20">
        <v>0</v>
      </c>
      <c r="G40" s="20">
        <f t="shared" si="1"/>
        <v>0</v>
      </c>
      <c r="H40" s="20">
        <v>0</v>
      </c>
      <c r="I40" s="20">
        <v>0</v>
      </c>
      <c r="J40" s="20">
        <f t="shared" si="2"/>
        <v>0</v>
      </c>
      <c r="K40" s="20">
        <v>1000</v>
      </c>
      <c r="L40" s="20">
        <v>1000</v>
      </c>
      <c r="M40" s="20">
        <f t="shared" si="3"/>
        <v>0</v>
      </c>
      <c r="N40" s="20">
        <v>0</v>
      </c>
      <c r="O40" s="20">
        <v>0</v>
      </c>
      <c r="P40" s="20">
        <f t="shared" si="4"/>
        <v>0</v>
      </c>
    </row>
    <row r="41" spans="1:16" s="25" customFormat="1" ht="19.5">
      <c r="A41" s="10" t="s">
        <v>12</v>
      </c>
      <c r="B41" s="24">
        <f t="shared" si="0"/>
        <v>278000</v>
      </c>
      <c r="C41" s="24">
        <f t="shared" si="0"/>
        <v>232292</v>
      </c>
      <c r="D41" s="23">
        <f t="shared" si="0"/>
        <v>-45708</v>
      </c>
      <c r="E41" s="28">
        <f>SUM(E42)</f>
        <v>100000</v>
      </c>
      <c r="F41" s="28">
        <f>SUM(F42)</f>
        <v>100000</v>
      </c>
      <c r="G41" s="23">
        <f t="shared" si="1"/>
        <v>0</v>
      </c>
      <c r="H41" s="28">
        <f>SUM(H42)</f>
        <v>100000</v>
      </c>
      <c r="I41" s="28">
        <f>SUM(I42)</f>
        <v>54292</v>
      </c>
      <c r="J41" s="23">
        <f t="shared" si="2"/>
        <v>-45708</v>
      </c>
      <c r="K41" s="28">
        <f>SUM(K42)</f>
        <v>8000</v>
      </c>
      <c r="L41" s="28">
        <f>SUM(L42)</f>
        <v>8000</v>
      </c>
      <c r="M41" s="23">
        <f t="shared" si="3"/>
        <v>0</v>
      </c>
      <c r="N41" s="28">
        <f>SUM(N42)</f>
        <v>70000</v>
      </c>
      <c r="O41" s="28">
        <f>SUM(O42)</f>
        <v>70000</v>
      </c>
      <c r="P41" s="23">
        <f t="shared" si="4"/>
        <v>0</v>
      </c>
    </row>
    <row r="42" spans="1:16" s="21" customFormat="1" ht="20.25">
      <c r="A42" s="10" t="s">
        <v>103</v>
      </c>
      <c r="B42" s="24">
        <f>SUM(E42,H42,K42,N42)</f>
        <v>278000</v>
      </c>
      <c r="C42" s="24">
        <f>SUM(F42,I42,L42,O42)</f>
        <v>232292</v>
      </c>
      <c r="D42" s="23">
        <f t="shared" si="0"/>
        <v>-45708</v>
      </c>
      <c r="E42" s="23">
        <f>SUM(E43,E44,E45,E46,E47)</f>
        <v>100000</v>
      </c>
      <c r="F42" s="23">
        <f>SUM(F43,F44,F45,F46,F47)</f>
        <v>100000</v>
      </c>
      <c r="G42" s="23">
        <f t="shared" si="1"/>
        <v>0</v>
      </c>
      <c r="H42" s="23">
        <f>SUM(H43,H44,H45,H46,H47)</f>
        <v>100000</v>
      </c>
      <c r="I42" s="23">
        <f>SUM(I43,I44,I45,I46,I47)</f>
        <v>54292</v>
      </c>
      <c r="J42" s="23">
        <f t="shared" si="2"/>
        <v>-45708</v>
      </c>
      <c r="K42" s="23">
        <f>SUM(K43,K44,K45,K46,K47)</f>
        <v>8000</v>
      </c>
      <c r="L42" s="23">
        <f>SUM(L43,L44,L45,L46,L47)</f>
        <v>8000</v>
      </c>
      <c r="M42" s="23">
        <f t="shared" si="3"/>
        <v>0</v>
      </c>
      <c r="N42" s="23">
        <f>SUM(N43,N44,N45,N46,N47)</f>
        <v>70000</v>
      </c>
      <c r="O42" s="23">
        <f>SUM(O43,O44,O45,O46,O47)</f>
        <v>70000</v>
      </c>
      <c r="P42" s="23">
        <f t="shared" si="4"/>
        <v>0</v>
      </c>
    </row>
    <row r="43" spans="1:16" s="27" customFormat="1" ht="20.25">
      <c r="A43" s="11" t="s">
        <v>33</v>
      </c>
      <c r="B43" s="19">
        <f t="shared" si="0"/>
        <v>258000</v>
      </c>
      <c r="C43" s="19">
        <f t="shared" si="0"/>
        <v>212292</v>
      </c>
      <c r="D43" s="20">
        <f t="shared" si="0"/>
        <v>-45708</v>
      </c>
      <c r="E43" s="26">
        <v>100000</v>
      </c>
      <c r="F43" s="26">
        <v>100000</v>
      </c>
      <c r="G43" s="20">
        <f t="shared" si="1"/>
        <v>0</v>
      </c>
      <c r="H43" s="26">
        <v>100000</v>
      </c>
      <c r="I43" s="26">
        <v>54292</v>
      </c>
      <c r="J43" s="20">
        <f t="shared" si="2"/>
        <v>-45708</v>
      </c>
      <c r="K43" s="26">
        <v>0</v>
      </c>
      <c r="L43" s="26">
        <v>0</v>
      </c>
      <c r="M43" s="20">
        <f t="shared" si="3"/>
        <v>0</v>
      </c>
      <c r="N43" s="26">
        <v>58000</v>
      </c>
      <c r="O43" s="26">
        <v>58000</v>
      </c>
      <c r="P43" s="20">
        <f t="shared" si="4"/>
        <v>0</v>
      </c>
    </row>
    <row r="44" spans="1:16" s="27" customFormat="1" ht="20.25">
      <c r="A44" s="11" t="s">
        <v>78</v>
      </c>
      <c r="B44" s="19">
        <f t="shared" si="0"/>
        <v>12000</v>
      </c>
      <c r="C44" s="19">
        <f t="shared" si="0"/>
        <v>12000</v>
      </c>
      <c r="D44" s="20">
        <f t="shared" si="0"/>
        <v>0</v>
      </c>
      <c r="E44" s="26">
        <v>0</v>
      </c>
      <c r="F44" s="26">
        <v>0</v>
      </c>
      <c r="G44" s="20">
        <f t="shared" si="1"/>
        <v>0</v>
      </c>
      <c r="H44" s="26">
        <v>0</v>
      </c>
      <c r="I44" s="26">
        <v>0</v>
      </c>
      <c r="J44" s="20">
        <f t="shared" si="2"/>
        <v>0</v>
      </c>
      <c r="K44" s="26">
        <v>0</v>
      </c>
      <c r="L44" s="26">
        <v>0</v>
      </c>
      <c r="M44" s="20">
        <f t="shared" si="3"/>
        <v>0</v>
      </c>
      <c r="N44" s="26">
        <v>12000</v>
      </c>
      <c r="O44" s="26">
        <v>12000</v>
      </c>
      <c r="P44" s="20">
        <f t="shared" si="4"/>
        <v>0</v>
      </c>
    </row>
    <row r="45" spans="1:16" s="27" customFormat="1" ht="20.25">
      <c r="A45" s="11" t="s">
        <v>93</v>
      </c>
      <c r="B45" s="19">
        <f t="shared" si="0"/>
        <v>4000</v>
      </c>
      <c r="C45" s="19">
        <f t="shared" si="0"/>
        <v>4000</v>
      </c>
      <c r="D45" s="20">
        <f t="shared" si="0"/>
        <v>0</v>
      </c>
      <c r="E45" s="26">
        <v>0</v>
      </c>
      <c r="F45" s="26">
        <v>0</v>
      </c>
      <c r="G45" s="20">
        <f t="shared" si="1"/>
        <v>0</v>
      </c>
      <c r="H45" s="26">
        <v>0</v>
      </c>
      <c r="I45" s="26">
        <v>0</v>
      </c>
      <c r="J45" s="20">
        <f t="shared" si="2"/>
        <v>0</v>
      </c>
      <c r="K45" s="26">
        <v>4000</v>
      </c>
      <c r="L45" s="26">
        <v>4000</v>
      </c>
      <c r="M45" s="20">
        <f t="shared" si="3"/>
        <v>0</v>
      </c>
      <c r="N45" s="26">
        <v>0</v>
      </c>
      <c r="O45" s="26">
        <v>0</v>
      </c>
      <c r="P45" s="20">
        <f t="shared" si="4"/>
        <v>0</v>
      </c>
    </row>
    <row r="46" spans="1:16" s="27" customFormat="1" ht="20.25">
      <c r="A46" s="11" t="s">
        <v>122</v>
      </c>
      <c r="B46" s="19">
        <f t="shared" si="0"/>
        <v>2000</v>
      </c>
      <c r="C46" s="19">
        <f t="shared" si="0"/>
        <v>2000</v>
      </c>
      <c r="D46" s="20">
        <f t="shared" si="0"/>
        <v>0</v>
      </c>
      <c r="E46" s="26">
        <v>0</v>
      </c>
      <c r="F46" s="26">
        <v>0</v>
      </c>
      <c r="G46" s="20">
        <f t="shared" si="1"/>
        <v>0</v>
      </c>
      <c r="H46" s="26">
        <v>0</v>
      </c>
      <c r="I46" s="26">
        <v>0</v>
      </c>
      <c r="J46" s="20">
        <f t="shared" si="2"/>
        <v>0</v>
      </c>
      <c r="K46" s="26">
        <v>2000</v>
      </c>
      <c r="L46" s="26">
        <v>2000</v>
      </c>
      <c r="M46" s="20">
        <f t="shared" si="3"/>
        <v>0</v>
      </c>
      <c r="N46" s="26">
        <v>0</v>
      </c>
      <c r="O46" s="26">
        <v>0</v>
      </c>
      <c r="P46" s="20">
        <f t="shared" si="4"/>
        <v>0</v>
      </c>
    </row>
    <row r="47" spans="1:16" s="27" customFormat="1" ht="20.25">
      <c r="A47" s="11" t="s">
        <v>101</v>
      </c>
      <c r="B47" s="19">
        <f t="shared" si="0"/>
        <v>2000</v>
      </c>
      <c r="C47" s="19">
        <f t="shared" si="0"/>
        <v>2000</v>
      </c>
      <c r="D47" s="20">
        <f t="shared" si="0"/>
        <v>0</v>
      </c>
      <c r="E47" s="26">
        <v>0</v>
      </c>
      <c r="F47" s="26">
        <v>0</v>
      </c>
      <c r="G47" s="20">
        <f t="shared" si="1"/>
        <v>0</v>
      </c>
      <c r="H47" s="26">
        <v>0</v>
      </c>
      <c r="I47" s="26">
        <v>0</v>
      </c>
      <c r="J47" s="20">
        <f t="shared" si="2"/>
        <v>0</v>
      </c>
      <c r="K47" s="26">
        <v>2000</v>
      </c>
      <c r="L47" s="26">
        <v>2000</v>
      </c>
      <c r="M47" s="20">
        <f t="shared" si="3"/>
        <v>0</v>
      </c>
      <c r="N47" s="26">
        <v>0</v>
      </c>
      <c r="O47" s="26">
        <v>0</v>
      </c>
      <c r="P47" s="20">
        <f t="shared" si="4"/>
        <v>0</v>
      </c>
    </row>
    <row r="48" spans="1:16" s="21" customFormat="1" ht="20.25">
      <c r="A48" s="10" t="s">
        <v>3</v>
      </c>
      <c r="B48" s="24">
        <f t="shared" si="0"/>
        <v>948534</v>
      </c>
      <c r="C48" s="24">
        <f t="shared" si="0"/>
        <v>962795</v>
      </c>
      <c r="D48" s="23">
        <f t="shared" si="0"/>
        <v>14261</v>
      </c>
      <c r="E48" s="28">
        <f>SUM(E49)</f>
        <v>124966</v>
      </c>
      <c r="F48" s="28">
        <f>SUM(F49)</f>
        <v>124966</v>
      </c>
      <c r="G48" s="23">
        <f t="shared" si="1"/>
        <v>0</v>
      </c>
      <c r="H48" s="28">
        <f>SUM(H49)</f>
        <v>122000</v>
      </c>
      <c r="I48" s="28">
        <f>SUM(I49)</f>
        <v>122000</v>
      </c>
      <c r="J48" s="23">
        <f t="shared" si="2"/>
        <v>0</v>
      </c>
      <c r="K48" s="28">
        <f>SUM(K49)</f>
        <v>43568</v>
      </c>
      <c r="L48" s="28">
        <f>SUM(L49)</f>
        <v>57829</v>
      </c>
      <c r="M48" s="23">
        <f t="shared" si="3"/>
        <v>14261</v>
      </c>
      <c r="N48" s="28">
        <f>SUM(N49)</f>
        <v>658000</v>
      </c>
      <c r="O48" s="28">
        <f>SUM(O49)</f>
        <v>658000</v>
      </c>
      <c r="P48" s="23">
        <f t="shared" si="4"/>
        <v>0</v>
      </c>
    </row>
    <row r="49" spans="1:16" s="21" customFormat="1" ht="20.25">
      <c r="A49" s="10" t="s">
        <v>12</v>
      </c>
      <c r="B49" s="24">
        <f aca="true" t="shared" si="7" ref="B49:D86">SUM(E49,H49,K49,N49)</f>
        <v>948534</v>
      </c>
      <c r="C49" s="24">
        <f t="shared" si="7"/>
        <v>962795</v>
      </c>
      <c r="D49" s="23">
        <f t="shared" si="7"/>
        <v>14261</v>
      </c>
      <c r="E49" s="28">
        <f>SUM(E50,E63)</f>
        <v>124966</v>
      </c>
      <c r="F49" s="28">
        <f>SUM(F50,F63)</f>
        <v>124966</v>
      </c>
      <c r="G49" s="23">
        <f t="shared" si="1"/>
        <v>0</v>
      </c>
      <c r="H49" s="28">
        <f>SUM(H50,H63)</f>
        <v>122000</v>
      </c>
      <c r="I49" s="28">
        <f>SUM(I50,I63)</f>
        <v>122000</v>
      </c>
      <c r="J49" s="23">
        <f t="shared" si="2"/>
        <v>0</v>
      </c>
      <c r="K49" s="28">
        <f>SUM(K50,K63)</f>
        <v>43568</v>
      </c>
      <c r="L49" s="28">
        <f>SUM(L50,L63)</f>
        <v>57829</v>
      </c>
      <c r="M49" s="23">
        <f t="shared" si="3"/>
        <v>14261</v>
      </c>
      <c r="N49" s="28">
        <f>SUM(N50,N63)</f>
        <v>658000</v>
      </c>
      <c r="O49" s="28">
        <f>SUM(O50,O63)</f>
        <v>658000</v>
      </c>
      <c r="P49" s="23">
        <f t="shared" si="4"/>
        <v>0</v>
      </c>
    </row>
    <row r="50" spans="1:16" s="21" customFormat="1" ht="20.25">
      <c r="A50" s="10" t="s">
        <v>103</v>
      </c>
      <c r="B50" s="24">
        <f>SUM(E50,H50,K50,N50)</f>
        <v>943322</v>
      </c>
      <c r="C50" s="24">
        <f>SUM(F50,I50,L50,O50)</f>
        <v>957583</v>
      </c>
      <c r="D50" s="23">
        <f t="shared" si="7"/>
        <v>14261</v>
      </c>
      <c r="E50" s="23">
        <f>SUM(E51,E52,E53,E54,E55,E56,E57,E58,E59,E60,E61,E62)</f>
        <v>122466</v>
      </c>
      <c r="F50" s="23">
        <f>SUM(F51,F52,F53,F54,F55,F56,F57,F58,F59,F60,F61,F62)</f>
        <v>122466</v>
      </c>
      <c r="G50" s="23">
        <f t="shared" si="1"/>
        <v>0</v>
      </c>
      <c r="H50" s="23">
        <f>SUM(H51,H52,H53,H54,H55,H56,H57,H58,H59,H60,H61,H62)</f>
        <v>120000</v>
      </c>
      <c r="I50" s="23">
        <f>SUM(I51,I52,I53,I54,I55,I56,I57,I58,I59,I60,I61,I62)</f>
        <v>120000</v>
      </c>
      <c r="J50" s="23">
        <f t="shared" si="2"/>
        <v>0</v>
      </c>
      <c r="K50" s="23">
        <f>SUM(K51,K52,K53,K54,K55,K56,K57,K58,K59,K60,K61,K62)</f>
        <v>42856</v>
      </c>
      <c r="L50" s="23">
        <f>SUM(L51,L52,L53,L54,L55,L56,L57,L58,L59,L60,L61,L62)</f>
        <v>57117</v>
      </c>
      <c r="M50" s="23">
        <f t="shared" si="3"/>
        <v>14261</v>
      </c>
      <c r="N50" s="23">
        <f>SUM(N51,N52,N53,N54,N55,N56,N57,N58,N59,N60,N61,N62)</f>
        <v>658000</v>
      </c>
      <c r="O50" s="23">
        <f>SUM(O51,O52,O53,O54,O55,O56,O57,O58,O59,O60,O61,O62)</f>
        <v>658000</v>
      </c>
      <c r="P50" s="23">
        <f t="shared" si="4"/>
        <v>0</v>
      </c>
    </row>
    <row r="51" spans="1:16" s="21" customFormat="1" ht="20.25">
      <c r="A51" s="11" t="s">
        <v>34</v>
      </c>
      <c r="B51" s="19">
        <f t="shared" si="7"/>
        <v>4452</v>
      </c>
      <c r="C51" s="19">
        <f t="shared" si="7"/>
        <v>4452</v>
      </c>
      <c r="D51" s="20">
        <f t="shared" si="7"/>
        <v>0</v>
      </c>
      <c r="E51" s="20">
        <v>0</v>
      </c>
      <c r="F51" s="20">
        <v>0</v>
      </c>
      <c r="G51" s="20">
        <f t="shared" si="1"/>
        <v>0</v>
      </c>
      <c r="H51" s="20">
        <v>0</v>
      </c>
      <c r="I51" s="20">
        <v>0</v>
      </c>
      <c r="J51" s="20">
        <f t="shared" si="2"/>
        <v>0</v>
      </c>
      <c r="K51" s="20">
        <v>4452</v>
      </c>
      <c r="L51" s="20">
        <v>4452</v>
      </c>
      <c r="M51" s="20">
        <f t="shared" si="3"/>
        <v>0</v>
      </c>
      <c r="N51" s="20">
        <v>0</v>
      </c>
      <c r="O51" s="20">
        <v>0</v>
      </c>
      <c r="P51" s="20">
        <f t="shared" si="4"/>
        <v>0</v>
      </c>
    </row>
    <row r="52" spans="1:16" s="21" customFormat="1" ht="20.25">
      <c r="A52" s="12" t="s">
        <v>13</v>
      </c>
      <c r="B52" s="19">
        <f t="shared" si="7"/>
        <v>55000</v>
      </c>
      <c r="C52" s="19">
        <f t="shared" si="7"/>
        <v>62000</v>
      </c>
      <c r="D52" s="20">
        <f t="shared" si="7"/>
        <v>7000</v>
      </c>
      <c r="E52" s="20">
        <v>35000</v>
      </c>
      <c r="F52" s="20">
        <v>35000</v>
      </c>
      <c r="G52" s="20">
        <f t="shared" si="1"/>
        <v>0</v>
      </c>
      <c r="H52" s="20">
        <v>0</v>
      </c>
      <c r="I52" s="20">
        <v>0</v>
      </c>
      <c r="J52" s="20">
        <f t="shared" si="2"/>
        <v>0</v>
      </c>
      <c r="K52" s="20">
        <v>0</v>
      </c>
      <c r="L52" s="20">
        <v>7000</v>
      </c>
      <c r="M52" s="20">
        <f t="shared" si="3"/>
        <v>7000</v>
      </c>
      <c r="N52" s="20">
        <v>20000</v>
      </c>
      <c r="O52" s="20">
        <v>20000</v>
      </c>
      <c r="P52" s="20">
        <f t="shared" si="4"/>
        <v>0</v>
      </c>
    </row>
    <row r="53" spans="1:16" s="21" customFormat="1" ht="20.25">
      <c r="A53" s="12" t="s">
        <v>35</v>
      </c>
      <c r="B53" s="19">
        <f t="shared" si="7"/>
        <v>154000</v>
      </c>
      <c r="C53" s="19">
        <f t="shared" si="7"/>
        <v>154000</v>
      </c>
      <c r="D53" s="20">
        <f t="shared" si="7"/>
        <v>0</v>
      </c>
      <c r="E53" s="20">
        <v>70000</v>
      </c>
      <c r="F53" s="20">
        <v>70000</v>
      </c>
      <c r="G53" s="20">
        <f t="shared" si="1"/>
        <v>0</v>
      </c>
      <c r="H53" s="20">
        <v>84000</v>
      </c>
      <c r="I53" s="20">
        <v>84000</v>
      </c>
      <c r="J53" s="20">
        <f t="shared" si="2"/>
        <v>0</v>
      </c>
      <c r="K53" s="20">
        <v>0</v>
      </c>
      <c r="L53" s="20">
        <v>0</v>
      </c>
      <c r="M53" s="20">
        <f t="shared" si="3"/>
        <v>0</v>
      </c>
      <c r="N53" s="20">
        <v>0</v>
      </c>
      <c r="O53" s="20">
        <v>0</v>
      </c>
      <c r="P53" s="20">
        <f t="shared" si="4"/>
        <v>0</v>
      </c>
    </row>
    <row r="54" spans="1:16" s="21" customFormat="1" ht="20.25">
      <c r="A54" s="12" t="s">
        <v>68</v>
      </c>
      <c r="B54" s="19">
        <f t="shared" si="7"/>
        <v>420000</v>
      </c>
      <c r="C54" s="19">
        <f t="shared" si="7"/>
        <v>420000</v>
      </c>
      <c r="D54" s="20">
        <f t="shared" si="7"/>
        <v>0</v>
      </c>
      <c r="E54" s="20">
        <v>0</v>
      </c>
      <c r="F54" s="20">
        <v>0</v>
      </c>
      <c r="G54" s="20">
        <f t="shared" si="1"/>
        <v>0</v>
      </c>
      <c r="H54" s="20">
        <v>0</v>
      </c>
      <c r="I54" s="20">
        <v>0</v>
      </c>
      <c r="J54" s="20">
        <f t="shared" si="2"/>
        <v>0</v>
      </c>
      <c r="K54" s="20">
        <v>0</v>
      </c>
      <c r="L54" s="20">
        <v>0</v>
      </c>
      <c r="M54" s="20">
        <f t="shared" si="3"/>
        <v>0</v>
      </c>
      <c r="N54" s="20">
        <v>420000</v>
      </c>
      <c r="O54" s="20">
        <v>420000</v>
      </c>
      <c r="P54" s="20">
        <f t="shared" si="4"/>
        <v>0</v>
      </c>
    </row>
    <row r="55" spans="1:16" s="33" customFormat="1" ht="20.25">
      <c r="A55" s="12" t="s">
        <v>36</v>
      </c>
      <c r="B55" s="19">
        <f t="shared" si="7"/>
        <v>106142</v>
      </c>
      <c r="C55" s="19">
        <f t="shared" si="7"/>
        <v>106142</v>
      </c>
      <c r="D55" s="20">
        <f t="shared" si="7"/>
        <v>0</v>
      </c>
      <c r="E55" s="20">
        <v>0</v>
      </c>
      <c r="F55" s="20">
        <v>0</v>
      </c>
      <c r="G55" s="20">
        <f t="shared" si="1"/>
        <v>0</v>
      </c>
      <c r="H55" s="20">
        <v>0</v>
      </c>
      <c r="I55" s="20">
        <v>0</v>
      </c>
      <c r="J55" s="20">
        <f t="shared" si="2"/>
        <v>0</v>
      </c>
      <c r="K55" s="20">
        <v>6142</v>
      </c>
      <c r="L55" s="20">
        <v>6142</v>
      </c>
      <c r="M55" s="20">
        <f t="shared" si="3"/>
        <v>0</v>
      </c>
      <c r="N55" s="20">
        <v>100000</v>
      </c>
      <c r="O55" s="20">
        <v>100000</v>
      </c>
      <c r="P55" s="20">
        <f t="shared" si="4"/>
        <v>0</v>
      </c>
    </row>
    <row r="56" spans="1:16" s="33" customFormat="1" ht="20.25">
      <c r="A56" s="12" t="s">
        <v>37</v>
      </c>
      <c r="B56" s="19">
        <f t="shared" si="7"/>
        <v>49315</v>
      </c>
      <c r="C56" s="19">
        <f t="shared" si="7"/>
        <v>49315</v>
      </c>
      <c r="D56" s="20">
        <f t="shared" si="7"/>
        <v>0</v>
      </c>
      <c r="E56" s="20">
        <v>0</v>
      </c>
      <c r="F56" s="20">
        <v>0</v>
      </c>
      <c r="G56" s="20">
        <f t="shared" si="1"/>
        <v>0</v>
      </c>
      <c r="H56" s="20">
        <v>36000</v>
      </c>
      <c r="I56" s="20">
        <v>36000</v>
      </c>
      <c r="J56" s="20">
        <f t="shared" si="2"/>
        <v>0</v>
      </c>
      <c r="K56" s="20">
        <v>13315</v>
      </c>
      <c r="L56" s="20">
        <v>13315</v>
      </c>
      <c r="M56" s="20">
        <f t="shared" si="3"/>
        <v>0</v>
      </c>
      <c r="N56" s="20">
        <v>0</v>
      </c>
      <c r="O56" s="20">
        <v>0</v>
      </c>
      <c r="P56" s="20">
        <f t="shared" si="4"/>
        <v>0</v>
      </c>
    </row>
    <row r="57" spans="1:16" s="21" customFormat="1" ht="20.25">
      <c r="A57" s="11" t="s">
        <v>43</v>
      </c>
      <c r="B57" s="19">
        <f t="shared" si="7"/>
        <v>18447</v>
      </c>
      <c r="C57" s="19">
        <f t="shared" si="7"/>
        <v>26208</v>
      </c>
      <c r="D57" s="20">
        <f t="shared" si="7"/>
        <v>7761</v>
      </c>
      <c r="E57" s="20">
        <v>0</v>
      </c>
      <c r="F57" s="20">
        <v>0</v>
      </c>
      <c r="G57" s="20">
        <f t="shared" si="1"/>
        <v>0</v>
      </c>
      <c r="H57" s="20">
        <v>0</v>
      </c>
      <c r="I57" s="20">
        <v>0</v>
      </c>
      <c r="J57" s="20">
        <f t="shared" si="2"/>
        <v>0</v>
      </c>
      <c r="K57" s="20">
        <v>18447</v>
      </c>
      <c r="L57" s="20">
        <v>26208</v>
      </c>
      <c r="M57" s="20">
        <f t="shared" si="3"/>
        <v>7761</v>
      </c>
      <c r="N57" s="20">
        <v>0</v>
      </c>
      <c r="O57" s="20">
        <v>0</v>
      </c>
      <c r="P57" s="20">
        <f t="shared" si="4"/>
        <v>0</v>
      </c>
    </row>
    <row r="58" spans="1:16" s="21" customFormat="1" ht="20.25">
      <c r="A58" s="11" t="s">
        <v>63</v>
      </c>
      <c r="B58" s="19">
        <f t="shared" si="7"/>
        <v>17466</v>
      </c>
      <c r="C58" s="19">
        <f t="shared" si="7"/>
        <v>17466</v>
      </c>
      <c r="D58" s="20">
        <f t="shared" si="7"/>
        <v>0</v>
      </c>
      <c r="E58" s="20">
        <v>17466</v>
      </c>
      <c r="F58" s="20">
        <v>17466</v>
      </c>
      <c r="G58" s="20">
        <f t="shared" si="1"/>
        <v>0</v>
      </c>
      <c r="H58" s="20">
        <v>0</v>
      </c>
      <c r="I58" s="20">
        <v>0</v>
      </c>
      <c r="J58" s="20">
        <f t="shared" si="2"/>
        <v>0</v>
      </c>
      <c r="K58" s="20">
        <v>0</v>
      </c>
      <c r="L58" s="20">
        <v>0</v>
      </c>
      <c r="M58" s="20">
        <f t="shared" si="3"/>
        <v>0</v>
      </c>
      <c r="N58" s="20">
        <v>0</v>
      </c>
      <c r="O58" s="20">
        <v>0</v>
      </c>
      <c r="P58" s="20">
        <f t="shared" si="4"/>
        <v>0</v>
      </c>
    </row>
    <row r="59" spans="1:16" s="21" customFormat="1" ht="20.25">
      <c r="A59" s="11" t="s">
        <v>69</v>
      </c>
      <c r="B59" s="19">
        <f t="shared" si="7"/>
        <v>108000</v>
      </c>
      <c r="C59" s="19">
        <f t="shared" si="7"/>
        <v>108000</v>
      </c>
      <c r="D59" s="20">
        <f t="shared" si="7"/>
        <v>0</v>
      </c>
      <c r="E59" s="20">
        <v>0</v>
      </c>
      <c r="F59" s="20">
        <v>0</v>
      </c>
      <c r="G59" s="20">
        <f t="shared" si="1"/>
        <v>0</v>
      </c>
      <c r="H59" s="20">
        <v>0</v>
      </c>
      <c r="I59" s="20">
        <v>0</v>
      </c>
      <c r="J59" s="20">
        <f t="shared" si="2"/>
        <v>0</v>
      </c>
      <c r="K59" s="20">
        <v>0</v>
      </c>
      <c r="L59" s="20">
        <v>0</v>
      </c>
      <c r="M59" s="20">
        <f t="shared" si="3"/>
        <v>0</v>
      </c>
      <c r="N59" s="20">
        <v>108000</v>
      </c>
      <c r="O59" s="20">
        <v>108000</v>
      </c>
      <c r="P59" s="20">
        <f t="shared" si="4"/>
        <v>0</v>
      </c>
    </row>
    <row r="60" spans="1:16" s="21" customFormat="1" ht="20.25">
      <c r="A60" s="11" t="s">
        <v>74</v>
      </c>
      <c r="B60" s="19">
        <f t="shared" si="7"/>
        <v>10000</v>
      </c>
      <c r="C60" s="19">
        <f t="shared" si="7"/>
        <v>10000</v>
      </c>
      <c r="D60" s="20">
        <f t="shared" si="7"/>
        <v>0</v>
      </c>
      <c r="E60" s="20">
        <v>0</v>
      </c>
      <c r="F60" s="20">
        <v>0</v>
      </c>
      <c r="G60" s="20">
        <f t="shared" si="1"/>
        <v>0</v>
      </c>
      <c r="H60" s="20">
        <v>0</v>
      </c>
      <c r="I60" s="20">
        <v>0</v>
      </c>
      <c r="J60" s="20">
        <f t="shared" si="2"/>
        <v>0</v>
      </c>
      <c r="K60" s="20">
        <v>0</v>
      </c>
      <c r="L60" s="20">
        <v>0</v>
      </c>
      <c r="M60" s="20">
        <f t="shared" si="3"/>
        <v>0</v>
      </c>
      <c r="N60" s="20">
        <v>10000</v>
      </c>
      <c r="O60" s="20">
        <v>10000</v>
      </c>
      <c r="P60" s="20">
        <f t="shared" si="4"/>
        <v>0</v>
      </c>
    </row>
    <row r="61" spans="1:16" s="21" customFormat="1" ht="20.25">
      <c r="A61" s="11" t="s">
        <v>117</v>
      </c>
      <c r="B61" s="19">
        <f t="shared" si="7"/>
        <v>0</v>
      </c>
      <c r="C61" s="19">
        <f t="shared" si="7"/>
        <v>0</v>
      </c>
      <c r="D61" s="20">
        <f t="shared" si="7"/>
        <v>0</v>
      </c>
      <c r="E61" s="20">
        <v>0</v>
      </c>
      <c r="F61" s="20">
        <v>0</v>
      </c>
      <c r="G61" s="20">
        <f t="shared" si="1"/>
        <v>0</v>
      </c>
      <c r="H61" s="20">
        <v>0</v>
      </c>
      <c r="I61" s="20">
        <v>0</v>
      </c>
      <c r="J61" s="20">
        <f t="shared" si="2"/>
        <v>0</v>
      </c>
      <c r="K61" s="20">
        <v>0</v>
      </c>
      <c r="L61" s="20">
        <v>0</v>
      </c>
      <c r="M61" s="20">
        <f t="shared" si="3"/>
        <v>0</v>
      </c>
      <c r="N61" s="20">
        <v>0</v>
      </c>
      <c r="O61" s="20">
        <v>0</v>
      </c>
      <c r="P61" s="20">
        <f t="shared" si="4"/>
        <v>0</v>
      </c>
    </row>
    <row r="62" spans="1:16" s="21" customFormat="1" ht="20.25">
      <c r="A62" s="11" t="s">
        <v>108</v>
      </c>
      <c r="B62" s="19">
        <f t="shared" si="7"/>
        <v>500</v>
      </c>
      <c r="C62" s="19">
        <f t="shared" si="7"/>
        <v>0</v>
      </c>
      <c r="D62" s="20">
        <f t="shared" si="7"/>
        <v>-500</v>
      </c>
      <c r="E62" s="20">
        <v>0</v>
      </c>
      <c r="F62" s="20">
        <v>0</v>
      </c>
      <c r="G62" s="20">
        <f t="shared" si="1"/>
        <v>0</v>
      </c>
      <c r="H62" s="20">
        <v>0</v>
      </c>
      <c r="I62" s="20">
        <v>0</v>
      </c>
      <c r="J62" s="20">
        <f t="shared" si="2"/>
        <v>0</v>
      </c>
      <c r="K62" s="20">
        <v>500</v>
      </c>
      <c r="L62" s="20">
        <v>0</v>
      </c>
      <c r="M62" s="20">
        <f t="shared" si="3"/>
        <v>-500</v>
      </c>
      <c r="N62" s="20">
        <v>0</v>
      </c>
      <c r="O62" s="20">
        <v>0</v>
      </c>
      <c r="P62" s="20">
        <f t="shared" si="4"/>
        <v>0</v>
      </c>
    </row>
    <row r="63" spans="1:16" s="33" customFormat="1" ht="20.25">
      <c r="A63" s="10" t="s">
        <v>44</v>
      </c>
      <c r="B63" s="24">
        <f t="shared" si="7"/>
        <v>5212</v>
      </c>
      <c r="C63" s="24">
        <f t="shared" si="7"/>
        <v>5212</v>
      </c>
      <c r="D63" s="23">
        <f t="shared" si="7"/>
        <v>0</v>
      </c>
      <c r="E63" s="23">
        <f>SUM(E64,E65)</f>
        <v>2500</v>
      </c>
      <c r="F63" s="23">
        <f>SUM(F64,F65)</f>
        <v>2500</v>
      </c>
      <c r="G63" s="23">
        <f t="shared" si="1"/>
        <v>0</v>
      </c>
      <c r="H63" s="23">
        <f>SUM(H64,H65)</f>
        <v>2000</v>
      </c>
      <c r="I63" s="23">
        <f>SUM(I64,I65)</f>
        <v>2000</v>
      </c>
      <c r="J63" s="23">
        <f t="shared" si="2"/>
        <v>0</v>
      </c>
      <c r="K63" s="23">
        <f>SUM(K64,K65)</f>
        <v>712</v>
      </c>
      <c r="L63" s="23">
        <f>SUM(L64,L65)</f>
        <v>712</v>
      </c>
      <c r="M63" s="23">
        <f t="shared" si="3"/>
        <v>0</v>
      </c>
      <c r="N63" s="23">
        <f>SUM(N64,N65)</f>
        <v>0</v>
      </c>
      <c r="O63" s="23">
        <f>SUM(O64,O65)</f>
        <v>0</v>
      </c>
      <c r="P63" s="23">
        <f t="shared" si="4"/>
        <v>0</v>
      </c>
    </row>
    <row r="64" spans="1:16" s="21" customFormat="1" ht="20.25">
      <c r="A64" s="11" t="s">
        <v>45</v>
      </c>
      <c r="B64" s="19">
        <f t="shared" si="7"/>
        <v>2500</v>
      </c>
      <c r="C64" s="19">
        <f t="shared" si="7"/>
        <v>2500</v>
      </c>
      <c r="D64" s="20">
        <f t="shared" si="7"/>
        <v>0</v>
      </c>
      <c r="E64" s="20">
        <v>2500</v>
      </c>
      <c r="F64" s="20">
        <v>2500</v>
      </c>
      <c r="G64" s="20">
        <f t="shared" si="1"/>
        <v>0</v>
      </c>
      <c r="H64" s="20">
        <v>0</v>
      </c>
      <c r="I64" s="20">
        <v>0</v>
      </c>
      <c r="J64" s="20">
        <f t="shared" si="2"/>
        <v>0</v>
      </c>
      <c r="K64" s="20">
        <v>0</v>
      </c>
      <c r="L64" s="20">
        <v>0</v>
      </c>
      <c r="M64" s="20">
        <f t="shared" si="3"/>
        <v>0</v>
      </c>
      <c r="N64" s="20">
        <v>0</v>
      </c>
      <c r="O64" s="20">
        <v>0</v>
      </c>
      <c r="P64" s="20">
        <f t="shared" si="4"/>
        <v>0</v>
      </c>
    </row>
    <row r="65" spans="1:16" s="21" customFormat="1" ht="20.25">
      <c r="A65" s="11" t="s">
        <v>46</v>
      </c>
      <c r="B65" s="19">
        <f t="shared" si="7"/>
        <v>2712</v>
      </c>
      <c r="C65" s="19">
        <f t="shared" si="7"/>
        <v>2712</v>
      </c>
      <c r="D65" s="20">
        <f t="shared" si="7"/>
        <v>0</v>
      </c>
      <c r="E65" s="20">
        <v>0</v>
      </c>
      <c r="F65" s="20">
        <v>0</v>
      </c>
      <c r="G65" s="20">
        <f t="shared" si="1"/>
        <v>0</v>
      </c>
      <c r="H65" s="20">
        <v>2000</v>
      </c>
      <c r="I65" s="20">
        <v>2000</v>
      </c>
      <c r="J65" s="20">
        <f t="shared" si="2"/>
        <v>0</v>
      </c>
      <c r="K65" s="20">
        <v>712</v>
      </c>
      <c r="L65" s="20">
        <v>712</v>
      </c>
      <c r="M65" s="20">
        <f t="shared" si="3"/>
        <v>0</v>
      </c>
      <c r="N65" s="20">
        <v>0</v>
      </c>
      <c r="O65" s="20">
        <v>0</v>
      </c>
      <c r="P65" s="20">
        <f t="shared" si="4"/>
        <v>0</v>
      </c>
    </row>
    <row r="66" spans="1:16" s="21" customFormat="1" ht="20.25">
      <c r="A66" s="10" t="s">
        <v>6</v>
      </c>
      <c r="B66" s="24">
        <f t="shared" si="7"/>
        <v>140000</v>
      </c>
      <c r="C66" s="24">
        <f t="shared" si="7"/>
        <v>140000</v>
      </c>
      <c r="D66" s="23">
        <f t="shared" si="7"/>
        <v>0</v>
      </c>
      <c r="E66" s="28">
        <f aca="true" t="shared" si="8" ref="E66:O67">SUM(E67)</f>
        <v>0</v>
      </c>
      <c r="F66" s="28">
        <f t="shared" si="8"/>
        <v>0</v>
      </c>
      <c r="G66" s="23">
        <f t="shared" si="1"/>
        <v>0</v>
      </c>
      <c r="H66" s="28">
        <f t="shared" si="8"/>
        <v>0</v>
      </c>
      <c r="I66" s="28">
        <f t="shared" si="8"/>
        <v>0</v>
      </c>
      <c r="J66" s="23">
        <f t="shared" si="2"/>
        <v>0</v>
      </c>
      <c r="K66" s="28">
        <f t="shared" si="8"/>
        <v>0</v>
      </c>
      <c r="L66" s="28">
        <f t="shared" si="8"/>
        <v>0</v>
      </c>
      <c r="M66" s="23">
        <f t="shared" si="3"/>
        <v>0</v>
      </c>
      <c r="N66" s="28">
        <f t="shared" si="8"/>
        <v>140000</v>
      </c>
      <c r="O66" s="28">
        <f t="shared" si="8"/>
        <v>140000</v>
      </c>
      <c r="P66" s="23">
        <f t="shared" si="4"/>
        <v>0</v>
      </c>
    </row>
    <row r="67" spans="1:16" s="21" customFormat="1" ht="20.25">
      <c r="A67" s="10" t="s">
        <v>12</v>
      </c>
      <c r="B67" s="24">
        <f t="shared" si="7"/>
        <v>140000</v>
      </c>
      <c r="C67" s="24">
        <f t="shared" si="7"/>
        <v>140000</v>
      </c>
      <c r="D67" s="23">
        <f t="shared" si="7"/>
        <v>0</v>
      </c>
      <c r="E67" s="28">
        <f t="shared" si="8"/>
        <v>0</v>
      </c>
      <c r="F67" s="28">
        <f t="shared" si="8"/>
        <v>0</v>
      </c>
      <c r="G67" s="23">
        <f t="shared" si="1"/>
        <v>0</v>
      </c>
      <c r="H67" s="28">
        <f t="shared" si="8"/>
        <v>0</v>
      </c>
      <c r="I67" s="28">
        <f t="shared" si="8"/>
        <v>0</v>
      </c>
      <c r="J67" s="23">
        <f t="shared" si="2"/>
        <v>0</v>
      </c>
      <c r="K67" s="28">
        <f t="shared" si="8"/>
        <v>0</v>
      </c>
      <c r="L67" s="28">
        <f t="shared" si="8"/>
        <v>0</v>
      </c>
      <c r="M67" s="23">
        <f t="shared" si="3"/>
        <v>0</v>
      </c>
      <c r="N67" s="28">
        <f t="shared" si="8"/>
        <v>140000</v>
      </c>
      <c r="O67" s="28">
        <f t="shared" si="8"/>
        <v>140000</v>
      </c>
      <c r="P67" s="23">
        <f t="shared" si="4"/>
        <v>0</v>
      </c>
    </row>
    <row r="68" spans="1:16" s="21" customFormat="1" ht="20.25">
      <c r="A68" s="10" t="s">
        <v>103</v>
      </c>
      <c r="B68" s="24">
        <f>SUM(E68,H68,K68,N68)</f>
        <v>140000</v>
      </c>
      <c r="C68" s="24">
        <f>SUM(F68,I68,L68,O68)</f>
        <v>140000</v>
      </c>
      <c r="D68" s="23">
        <f t="shared" si="7"/>
        <v>0</v>
      </c>
      <c r="E68" s="23">
        <f>SUM(E69,E70,E71)</f>
        <v>0</v>
      </c>
      <c r="F68" s="23">
        <f>SUM(F69,F70,F71)</f>
        <v>0</v>
      </c>
      <c r="G68" s="23">
        <f t="shared" si="1"/>
        <v>0</v>
      </c>
      <c r="H68" s="23">
        <f>SUM(H69,H70,H71)</f>
        <v>0</v>
      </c>
      <c r="I68" s="23">
        <f>SUM(I69,I70,I71)</f>
        <v>0</v>
      </c>
      <c r="J68" s="23">
        <f t="shared" si="2"/>
        <v>0</v>
      </c>
      <c r="K68" s="23">
        <f>SUM(K69,K70,K71)</f>
        <v>0</v>
      </c>
      <c r="L68" s="23">
        <f>SUM(L69,L70,L71)</f>
        <v>0</v>
      </c>
      <c r="M68" s="23">
        <f t="shared" si="3"/>
        <v>0</v>
      </c>
      <c r="N68" s="23">
        <f>SUM(N69,N70,N71)</f>
        <v>140000</v>
      </c>
      <c r="O68" s="23">
        <f>SUM(O69,O70,O71)</f>
        <v>140000</v>
      </c>
      <c r="P68" s="23">
        <f t="shared" si="4"/>
        <v>0</v>
      </c>
    </row>
    <row r="69" spans="1:16" s="21" customFormat="1" ht="20.25">
      <c r="A69" s="12" t="s">
        <v>71</v>
      </c>
      <c r="B69" s="19">
        <f t="shared" si="7"/>
        <v>20000</v>
      </c>
      <c r="C69" s="19">
        <f t="shared" si="7"/>
        <v>20000</v>
      </c>
      <c r="D69" s="20">
        <f t="shared" si="7"/>
        <v>0</v>
      </c>
      <c r="E69" s="29">
        <v>0</v>
      </c>
      <c r="F69" s="29">
        <v>0</v>
      </c>
      <c r="G69" s="20">
        <f t="shared" si="1"/>
        <v>0</v>
      </c>
      <c r="H69" s="29">
        <v>0</v>
      </c>
      <c r="I69" s="29">
        <v>0</v>
      </c>
      <c r="J69" s="20">
        <f t="shared" si="2"/>
        <v>0</v>
      </c>
      <c r="K69" s="29">
        <v>0</v>
      </c>
      <c r="L69" s="29">
        <v>0</v>
      </c>
      <c r="M69" s="20">
        <f t="shared" si="3"/>
        <v>0</v>
      </c>
      <c r="N69" s="29">
        <v>20000</v>
      </c>
      <c r="O69" s="29">
        <v>20000</v>
      </c>
      <c r="P69" s="20">
        <f t="shared" si="4"/>
        <v>0</v>
      </c>
    </row>
    <row r="70" spans="1:16" s="21" customFormat="1" ht="20.25">
      <c r="A70" s="12" t="s">
        <v>72</v>
      </c>
      <c r="B70" s="19">
        <f t="shared" si="7"/>
        <v>20000</v>
      </c>
      <c r="C70" s="19">
        <f t="shared" si="7"/>
        <v>20000</v>
      </c>
      <c r="D70" s="20">
        <f t="shared" si="7"/>
        <v>0</v>
      </c>
      <c r="E70" s="29">
        <v>0</v>
      </c>
      <c r="F70" s="29">
        <v>0</v>
      </c>
      <c r="G70" s="20">
        <f t="shared" si="1"/>
        <v>0</v>
      </c>
      <c r="H70" s="29">
        <v>0</v>
      </c>
      <c r="I70" s="29">
        <v>0</v>
      </c>
      <c r="J70" s="20">
        <f t="shared" si="2"/>
        <v>0</v>
      </c>
      <c r="K70" s="29">
        <v>0</v>
      </c>
      <c r="L70" s="29">
        <v>0</v>
      </c>
      <c r="M70" s="20">
        <f t="shared" si="3"/>
        <v>0</v>
      </c>
      <c r="N70" s="29">
        <v>20000</v>
      </c>
      <c r="O70" s="29">
        <v>20000</v>
      </c>
      <c r="P70" s="20">
        <f t="shared" si="4"/>
        <v>0</v>
      </c>
    </row>
    <row r="71" spans="1:16" s="21" customFormat="1" ht="20.25">
      <c r="A71" s="12" t="s">
        <v>73</v>
      </c>
      <c r="B71" s="19">
        <f t="shared" si="7"/>
        <v>100000</v>
      </c>
      <c r="C71" s="19">
        <f t="shared" si="7"/>
        <v>100000</v>
      </c>
      <c r="D71" s="20">
        <f t="shared" si="7"/>
        <v>0</v>
      </c>
      <c r="E71" s="29">
        <v>0</v>
      </c>
      <c r="F71" s="29">
        <v>0</v>
      </c>
      <c r="G71" s="20">
        <f t="shared" si="1"/>
        <v>0</v>
      </c>
      <c r="H71" s="29">
        <v>0</v>
      </c>
      <c r="I71" s="29">
        <v>0</v>
      </c>
      <c r="J71" s="20">
        <f t="shared" si="2"/>
        <v>0</v>
      </c>
      <c r="K71" s="29">
        <v>0</v>
      </c>
      <c r="L71" s="29">
        <v>0</v>
      </c>
      <c r="M71" s="20">
        <f t="shared" si="3"/>
        <v>0</v>
      </c>
      <c r="N71" s="29">
        <v>100000</v>
      </c>
      <c r="O71" s="29">
        <v>100000</v>
      </c>
      <c r="P71" s="20">
        <f t="shared" si="4"/>
        <v>0</v>
      </c>
    </row>
    <row r="72" spans="1:16" s="21" customFormat="1" ht="20.25">
      <c r="A72" s="10" t="s">
        <v>7</v>
      </c>
      <c r="B72" s="24">
        <f t="shared" si="7"/>
        <v>95480</v>
      </c>
      <c r="C72" s="24">
        <f t="shared" si="7"/>
        <v>95480</v>
      </c>
      <c r="D72" s="23">
        <f t="shared" si="7"/>
        <v>0</v>
      </c>
      <c r="E72" s="28">
        <f>SUM(E73)</f>
        <v>27280</v>
      </c>
      <c r="F72" s="28">
        <f>SUM(F73)</f>
        <v>27280</v>
      </c>
      <c r="G72" s="23">
        <f t="shared" si="1"/>
        <v>0</v>
      </c>
      <c r="H72" s="28">
        <f>SUM(H73)</f>
        <v>60000</v>
      </c>
      <c r="I72" s="28">
        <f>SUM(I73)</f>
        <v>60000</v>
      </c>
      <c r="J72" s="23">
        <f t="shared" si="2"/>
        <v>0</v>
      </c>
      <c r="K72" s="28">
        <f>SUM(K73)</f>
        <v>8200</v>
      </c>
      <c r="L72" s="28">
        <f>SUM(L73)</f>
        <v>8200</v>
      </c>
      <c r="M72" s="23">
        <f t="shared" si="3"/>
        <v>0</v>
      </c>
      <c r="N72" s="28">
        <f>SUM(N73)</f>
        <v>0</v>
      </c>
      <c r="O72" s="28">
        <f>SUM(O73)</f>
        <v>0</v>
      </c>
      <c r="P72" s="23">
        <f t="shared" si="4"/>
        <v>0</v>
      </c>
    </row>
    <row r="73" spans="1:16" s="21" customFormat="1" ht="20.25">
      <c r="A73" s="10" t="s">
        <v>12</v>
      </c>
      <c r="B73" s="24">
        <f t="shared" si="7"/>
        <v>95480</v>
      </c>
      <c r="C73" s="24">
        <f t="shared" si="7"/>
        <v>95480</v>
      </c>
      <c r="D73" s="23">
        <f t="shared" si="7"/>
        <v>0</v>
      </c>
      <c r="E73" s="28">
        <f>SUM(E74,E77)</f>
        <v>27280</v>
      </c>
      <c r="F73" s="28">
        <f aca="true" t="shared" si="9" ref="F73:P73">SUM(F74,F77)</f>
        <v>27280</v>
      </c>
      <c r="G73" s="28">
        <f t="shared" si="9"/>
        <v>0</v>
      </c>
      <c r="H73" s="28">
        <f t="shared" si="9"/>
        <v>60000</v>
      </c>
      <c r="I73" s="28">
        <f t="shared" si="9"/>
        <v>60000</v>
      </c>
      <c r="J73" s="28">
        <f t="shared" si="9"/>
        <v>0</v>
      </c>
      <c r="K73" s="28">
        <f t="shared" si="9"/>
        <v>8200</v>
      </c>
      <c r="L73" s="28">
        <f t="shared" si="9"/>
        <v>8200</v>
      </c>
      <c r="M73" s="28">
        <f t="shared" si="9"/>
        <v>0</v>
      </c>
      <c r="N73" s="28">
        <f t="shared" si="9"/>
        <v>0</v>
      </c>
      <c r="O73" s="28">
        <f t="shared" si="9"/>
        <v>0</v>
      </c>
      <c r="P73" s="28">
        <f t="shared" si="9"/>
        <v>0</v>
      </c>
    </row>
    <row r="74" spans="1:16" s="21" customFormat="1" ht="20.25">
      <c r="A74" s="10" t="s">
        <v>103</v>
      </c>
      <c r="B74" s="24">
        <f>SUM(E74,H74,K74,N74)</f>
        <v>87280</v>
      </c>
      <c r="C74" s="24">
        <f>SUM(F74,I74,L74,O74)</f>
        <v>87280</v>
      </c>
      <c r="D74" s="23">
        <f t="shared" si="7"/>
        <v>0</v>
      </c>
      <c r="E74" s="23">
        <f>SUM(E75,E76)</f>
        <v>27280</v>
      </c>
      <c r="F74" s="23">
        <f>SUM(F75,F76)</f>
        <v>27280</v>
      </c>
      <c r="G74" s="23">
        <f t="shared" si="1"/>
        <v>0</v>
      </c>
      <c r="H74" s="23">
        <f>SUM(H75,H76)</f>
        <v>60000</v>
      </c>
      <c r="I74" s="23">
        <f>SUM(I75,I76)</f>
        <v>60000</v>
      </c>
      <c r="J74" s="23">
        <f t="shared" si="2"/>
        <v>0</v>
      </c>
      <c r="K74" s="23">
        <f>SUM(K75,K76)</f>
        <v>0</v>
      </c>
      <c r="L74" s="23">
        <f>SUM(L75,L76)</f>
        <v>0</v>
      </c>
      <c r="M74" s="23">
        <f t="shared" si="3"/>
        <v>0</v>
      </c>
      <c r="N74" s="23">
        <f>SUM(N75,N76)</f>
        <v>0</v>
      </c>
      <c r="O74" s="23">
        <f>SUM(O75,O76)</f>
        <v>0</v>
      </c>
      <c r="P74" s="23">
        <f t="shared" si="4"/>
        <v>0</v>
      </c>
    </row>
    <row r="75" spans="1:16" s="21" customFormat="1" ht="20.25">
      <c r="A75" s="12" t="s">
        <v>38</v>
      </c>
      <c r="B75" s="19">
        <f t="shared" si="7"/>
        <v>60000</v>
      </c>
      <c r="C75" s="19">
        <f t="shared" si="7"/>
        <v>60000</v>
      </c>
      <c r="D75" s="20">
        <f t="shared" si="7"/>
        <v>0</v>
      </c>
      <c r="E75" s="29">
        <v>0</v>
      </c>
      <c r="F75" s="29">
        <v>0</v>
      </c>
      <c r="G75" s="20">
        <f t="shared" si="1"/>
        <v>0</v>
      </c>
      <c r="H75" s="29">
        <v>60000</v>
      </c>
      <c r="I75" s="29">
        <v>60000</v>
      </c>
      <c r="J75" s="20">
        <f t="shared" si="2"/>
        <v>0</v>
      </c>
      <c r="K75" s="29">
        <v>0</v>
      </c>
      <c r="L75" s="29">
        <v>0</v>
      </c>
      <c r="M75" s="20">
        <f t="shared" si="3"/>
        <v>0</v>
      </c>
      <c r="N75" s="29">
        <v>0</v>
      </c>
      <c r="O75" s="29">
        <v>0</v>
      </c>
      <c r="P75" s="20">
        <f t="shared" si="4"/>
        <v>0</v>
      </c>
    </row>
    <row r="76" spans="1:16" s="21" customFormat="1" ht="20.25">
      <c r="A76" s="47" t="s">
        <v>161</v>
      </c>
      <c r="B76" s="35">
        <f t="shared" si="7"/>
        <v>27280</v>
      </c>
      <c r="C76" s="35">
        <f t="shared" si="7"/>
        <v>27280</v>
      </c>
      <c r="D76" s="36">
        <f t="shared" si="7"/>
        <v>0</v>
      </c>
      <c r="E76" s="36">
        <v>27280</v>
      </c>
      <c r="F76" s="36">
        <v>27280</v>
      </c>
      <c r="G76" s="36">
        <f t="shared" si="1"/>
        <v>0</v>
      </c>
      <c r="H76" s="36">
        <v>0</v>
      </c>
      <c r="I76" s="36">
        <v>0</v>
      </c>
      <c r="J76" s="36">
        <f t="shared" si="2"/>
        <v>0</v>
      </c>
      <c r="K76" s="36">
        <v>0</v>
      </c>
      <c r="L76" s="36">
        <v>0</v>
      </c>
      <c r="M76" s="36">
        <f t="shared" si="3"/>
        <v>0</v>
      </c>
      <c r="N76" s="36">
        <v>0</v>
      </c>
      <c r="O76" s="36">
        <v>0</v>
      </c>
      <c r="P76" s="36">
        <f t="shared" si="4"/>
        <v>0</v>
      </c>
    </row>
    <row r="77" spans="1:16" s="33" customFormat="1" ht="20.25">
      <c r="A77" s="10" t="s">
        <v>148</v>
      </c>
      <c r="B77" s="24">
        <f t="shared" si="7"/>
        <v>8200</v>
      </c>
      <c r="C77" s="24">
        <f t="shared" si="7"/>
        <v>8200</v>
      </c>
      <c r="D77" s="23">
        <f t="shared" si="7"/>
        <v>0</v>
      </c>
      <c r="E77" s="23">
        <f>SUM(E78)</f>
        <v>0</v>
      </c>
      <c r="F77" s="23">
        <f aca="true" t="shared" si="10" ref="F77:P77">SUM(F78)</f>
        <v>0</v>
      </c>
      <c r="G77" s="23">
        <f t="shared" si="10"/>
        <v>0</v>
      </c>
      <c r="H77" s="23">
        <f t="shared" si="10"/>
        <v>0</v>
      </c>
      <c r="I77" s="23">
        <f t="shared" si="10"/>
        <v>0</v>
      </c>
      <c r="J77" s="23">
        <f t="shared" si="10"/>
        <v>0</v>
      </c>
      <c r="K77" s="23">
        <f t="shared" si="10"/>
        <v>8200</v>
      </c>
      <c r="L77" s="23">
        <f t="shared" si="10"/>
        <v>8200</v>
      </c>
      <c r="M77" s="23">
        <f t="shared" si="10"/>
        <v>0</v>
      </c>
      <c r="N77" s="23">
        <f t="shared" si="10"/>
        <v>0</v>
      </c>
      <c r="O77" s="23">
        <f t="shared" si="10"/>
        <v>0</v>
      </c>
      <c r="P77" s="23">
        <f t="shared" si="10"/>
        <v>0</v>
      </c>
    </row>
    <row r="78" spans="1:16" s="21" customFormat="1" ht="20.25">
      <c r="A78" s="11" t="s">
        <v>149</v>
      </c>
      <c r="B78" s="19">
        <f t="shared" si="7"/>
        <v>8200</v>
      </c>
      <c r="C78" s="19">
        <f t="shared" si="7"/>
        <v>8200</v>
      </c>
      <c r="D78" s="20">
        <f t="shared" si="7"/>
        <v>0</v>
      </c>
      <c r="E78" s="20">
        <v>0</v>
      </c>
      <c r="F78" s="20">
        <v>0</v>
      </c>
      <c r="G78" s="20">
        <f>SUM(F78-E78)</f>
        <v>0</v>
      </c>
      <c r="H78" s="20">
        <v>0</v>
      </c>
      <c r="I78" s="20">
        <v>0</v>
      </c>
      <c r="J78" s="20">
        <f>SUM(I78-H78)</f>
        <v>0</v>
      </c>
      <c r="K78" s="20">
        <v>8200</v>
      </c>
      <c r="L78" s="20">
        <v>8200</v>
      </c>
      <c r="M78" s="20">
        <f>SUM(L78-K78)</f>
        <v>0</v>
      </c>
      <c r="N78" s="20">
        <v>0</v>
      </c>
      <c r="O78" s="20">
        <v>0</v>
      </c>
      <c r="P78" s="20">
        <f>SUM(O78-N78)</f>
        <v>0</v>
      </c>
    </row>
    <row r="79" spans="1:16" s="21" customFormat="1" ht="23.25" customHeight="1">
      <c r="A79" s="10" t="s">
        <v>14</v>
      </c>
      <c r="B79" s="24">
        <f t="shared" si="7"/>
        <v>1773490</v>
      </c>
      <c r="C79" s="24">
        <f t="shared" si="7"/>
        <v>1780990</v>
      </c>
      <c r="D79" s="23">
        <f t="shared" si="7"/>
        <v>7500</v>
      </c>
      <c r="E79" s="28">
        <f>SUM(E80,E87)</f>
        <v>248034</v>
      </c>
      <c r="F79" s="28">
        <f>SUM(F80,F87)</f>
        <v>248034</v>
      </c>
      <c r="G79" s="23">
        <f t="shared" si="1"/>
        <v>0</v>
      </c>
      <c r="H79" s="28">
        <f>SUM(H80,H87)</f>
        <v>231000</v>
      </c>
      <c r="I79" s="28">
        <f>SUM(I80,I87)</f>
        <v>231000</v>
      </c>
      <c r="J79" s="23">
        <f t="shared" si="2"/>
        <v>0</v>
      </c>
      <c r="K79" s="28">
        <f>SUM(K80,K87)</f>
        <v>181900</v>
      </c>
      <c r="L79" s="28">
        <f>SUM(L80,L87)</f>
        <v>189400</v>
      </c>
      <c r="M79" s="23">
        <f t="shared" si="3"/>
        <v>7500</v>
      </c>
      <c r="N79" s="28">
        <f>SUM(N80,N87)</f>
        <v>1112556</v>
      </c>
      <c r="O79" s="28">
        <f>SUM(O80,O87)</f>
        <v>1112556</v>
      </c>
      <c r="P79" s="23">
        <f t="shared" si="4"/>
        <v>0</v>
      </c>
    </row>
    <row r="80" spans="1:16" s="25" customFormat="1" ht="19.5">
      <c r="A80" s="10" t="s">
        <v>85</v>
      </c>
      <c r="B80" s="24">
        <f t="shared" si="7"/>
        <v>5300</v>
      </c>
      <c r="C80" s="24">
        <f t="shared" si="7"/>
        <v>4000</v>
      </c>
      <c r="D80" s="23">
        <f t="shared" si="7"/>
        <v>-1300</v>
      </c>
      <c r="E80" s="28">
        <f>SUM(E81,E82,E83,E84,E85,E86)</f>
        <v>0</v>
      </c>
      <c r="F80" s="28">
        <f>SUM(F81,F82,F83,F84,F85,F86)</f>
        <v>0</v>
      </c>
      <c r="G80" s="23">
        <f aca="true" t="shared" si="11" ref="G80:G145">SUM(F80-E80)</f>
        <v>0</v>
      </c>
      <c r="H80" s="28">
        <f>SUM(H81,H82,H83,H84,H85,H86)</f>
        <v>0</v>
      </c>
      <c r="I80" s="28">
        <f>SUM(I81,I82,I83,I84,I85,I86)</f>
        <v>0</v>
      </c>
      <c r="J80" s="23">
        <f aca="true" t="shared" si="12" ref="J80:J145">SUM(I80-H80)</f>
        <v>0</v>
      </c>
      <c r="K80" s="28">
        <f>SUM(K81,K82,K83,K84,K85,K86)</f>
        <v>5300</v>
      </c>
      <c r="L80" s="28">
        <f>SUM(L81,L82,L83,L84,L85,L86)</f>
        <v>4000</v>
      </c>
      <c r="M80" s="23">
        <f aca="true" t="shared" si="13" ref="M80:M145">SUM(L80-K80)</f>
        <v>-1300</v>
      </c>
      <c r="N80" s="28">
        <f>SUM(N81,N82,N83,N84,N85,N86)</f>
        <v>0</v>
      </c>
      <c r="O80" s="28">
        <f>SUM(O81,O82,O83,O84,O85,O86)</f>
        <v>0</v>
      </c>
      <c r="P80" s="23">
        <f aca="true" t="shared" si="14" ref="P80:P145">SUM(O80-N80)</f>
        <v>0</v>
      </c>
    </row>
    <row r="81" spans="1:16" s="25" customFormat="1" ht="19.5">
      <c r="A81" s="11" t="s">
        <v>86</v>
      </c>
      <c r="B81" s="19">
        <f t="shared" si="7"/>
        <v>1000</v>
      </c>
      <c r="C81" s="19">
        <f t="shared" si="7"/>
        <v>1000</v>
      </c>
      <c r="D81" s="20">
        <f t="shared" si="7"/>
        <v>0</v>
      </c>
      <c r="E81" s="20">
        <v>0</v>
      </c>
      <c r="F81" s="20">
        <v>0</v>
      </c>
      <c r="G81" s="20">
        <f t="shared" si="11"/>
        <v>0</v>
      </c>
      <c r="H81" s="20">
        <v>0</v>
      </c>
      <c r="I81" s="20">
        <v>0</v>
      </c>
      <c r="J81" s="20">
        <f t="shared" si="12"/>
        <v>0</v>
      </c>
      <c r="K81" s="20">
        <v>1000</v>
      </c>
      <c r="L81" s="20">
        <v>1000</v>
      </c>
      <c r="M81" s="20">
        <f t="shared" si="13"/>
        <v>0</v>
      </c>
      <c r="N81" s="20">
        <v>0</v>
      </c>
      <c r="O81" s="20">
        <v>0</v>
      </c>
      <c r="P81" s="20">
        <f t="shared" si="14"/>
        <v>0</v>
      </c>
    </row>
    <row r="82" spans="1:16" s="25" customFormat="1" ht="19.5">
      <c r="A82" s="11" t="s">
        <v>95</v>
      </c>
      <c r="B82" s="19">
        <f t="shared" si="7"/>
        <v>1000</v>
      </c>
      <c r="C82" s="19">
        <f t="shared" si="7"/>
        <v>1000</v>
      </c>
      <c r="D82" s="20">
        <f t="shared" si="7"/>
        <v>0</v>
      </c>
      <c r="E82" s="20">
        <v>0</v>
      </c>
      <c r="F82" s="20">
        <v>0</v>
      </c>
      <c r="G82" s="20">
        <f t="shared" si="11"/>
        <v>0</v>
      </c>
      <c r="H82" s="20">
        <v>0</v>
      </c>
      <c r="I82" s="20">
        <v>0</v>
      </c>
      <c r="J82" s="20">
        <f t="shared" si="12"/>
        <v>0</v>
      </c>
      <c r="K82" s="20">
        <v>1000</v>
      </c>
      <c r="L82" s="20">
        <v>1000</v>
      </c>
      <c r="M82" s="20">
        <f t="shared" si="13"/>
        <v>0</v>
      </c>
      <c r="N82" s="20">
        <v>0</v>
      </c>
      <c r="O82" s="20">
        <v>0</v>
      </c>
      <c r="P82" s="20">
        <f t="shared" si="14"/>
        <v>0</v>
      </c>
    </row>
    <row r="83" spans="1:16" s="25" customFormat="1" ht="19.5">
      <c r="A83" s="11" t="s">
        <v>118</v>
      </c>
      <c r="B83" s="19">
        <f t="shared" si="7"/>
        <v>0</v>
      </c>
      <c r="C83" s="19">
        <f t="shared" si="7"/>
        <v>0</v>
      </c>
      <c r="D83" s="20">
        <f t="shared" si="7"/>
        <v>0</v>
      </c>
      <c r="E83" s="20">
        <v>0</v>
      </c>
      <c r="F83" s="20">
        <v>0</v>
      </c>
      <c r="G83" s="20">
        <f t="shared" si="11"/>
        <v>0</v>
      </c>
      <c r="H83" s="20">
        <v>0</v>
      </c>
      <c r="I83" s="20">
        <v>0</v>
      </c>
      <c r="J83" s="20">
        <f t="shared" si="12"/>
        <v>0</v>
      </c>
      <c r="K83" s="20">
        <v>0</v>
      </c>
      <c r="L83" s="20">
        <v>0</v>
      </c>
      <c r="M83" s="20">
        <f t="shared" si="13"/>
        <v>0</v>
      </c>
      <c r="N83" s="20">
        <v>0</v>
      </c>
      <c r="O83" s="20">
        <v>0</v>
      </c>
      <c r="P83" s="20">
        <f t="shared" si="14"/>
        <v>0</v>
      </c>
    </row>
    <row r="84" spans="1:16" s="25" customFormat="1" ht="19.5">
      <c r="A84" s="11" t="s">
        <v>107</v>
      </c>
      <c r="B84" s="19">
        <f t="shared" si="7"/>
        <v>1300</v>
      </c>
      <c r="C84" s="19">
        <f t="shared" si="7"/>
        <v>0</v>
      </c>
      <c r="D84" s="20">
        <f t="shared" si="7"/>
        <v>-1300</v>
      </c>
      <c r="E84" s="20">
        <v>0</v>
      </c>
      <c r="F84" s="20">
        <v>0</v>
      </c>
      <c r="G84" s="20">
        <f t="shared" si="11"/>
        <v>0</v>
      </c>
      <c r="H84" s="20">
        <v>0</v>
      </c>
      <c r="I84" s="20">
        <v>0</v>
      </c>
      <c r="J84" s="20">
        <f t="shared" si="12"/>
        <v>0</v>
      </c>
      <c r="K84" s="20">
        <v>1300</v>
      </c>
      <c r="L84" s="20">
        <v>0</v>
      </c>
      <c r="M84" s="20">
        <f t="shared" si="13"/>
        <v>-1300</v>
      </c>
      <c r="N84" s="20">
        <v>0</v>
      </c>
      <c r="O84" s="20">
        <v>0</v>
      </c>
      <c r="P84" s="20">
        <f t="shared" si="14"/>
        <v>0</v>
      </c>
    </row>
    <row r="85" spans="1:16" s="25" customFormat="1" ht="19.5">
      <c r="A85" s="11" t="s">
        <v>110</v>
      </c>
      <c r="B85" s="19">
        <f t="shared" si="7"/>
        <v>1000</v>
      </c>
      <c r="C85" s="19">
        <f t="shared" si="7"/>
        <v>1000</v>
      </c>
      <c r="D85" s="20">
        <f t="shared" si="7"/>
        <v>0</v>
      </c>
      <c r="E85" s="20">
        <v>0</v>
      </c>
      <c r="F85" s="20">
        <v>0</v>
      </c>
      <c r="G85" s="20">
        <f t="shared" si="11"/>
        <v>0</v>
      </c>
      <c r="H85" s="20">
        <v>0</v>
      </c>
      <c r="I85" s="20">
        <v>0</v>
      </c>
      <c r="J85" s="20">
        <f t="shared" si="12"/>
        <v>0</v>
      </c>
      <c r="K85" s="20">
        <v>1000</v>
      </c>
      <c r="L85" s="20">
        <v>1000</v>
      </c>
      <c r="M85" s="20">
        <f t="shared" si="13"/>
        <v>0</v>
      </c>
      <c r="N85" s="20">
        <v>0</v>
      </c>
      <c r="O85" s="20">
        <v>0</v>
      </c>
      <c r="P85" s="20">
        <f t="shared" si="14"/>
        <v>0</v>
      </c>
    </row>
    <row r="86" spans="1:16" s="25" customFormat="1" ht="19.5">
      <c r="A86" s="11" t="s">
        <v>162</v>
      </c>
      <c r="B86" s="19">
        <f t="shared" si="7"/>
        <v>1000</v>
      </c>
      <c r="C86" s="19">
        <f t="shared" si="7"/>
        <v>1000</v>
      </c>
      <c r="D86" s="20">
        <f t="shared" si="7"/>
        <v>0</v>
      </c>
      <c r="E86" s="20">
        <v>0</v>
      </c>
      <c r="F86" s="20">
        <v>0</v>
      </c>
      <c r="G86" s="20">
        <f t="shared" si="11"/>
        <v>0</v>
      </c>
      <c r="H86" s="20">
        <v>0</v>
      </c>
      <c r="I86" s="20">
        <v>0</v>
      </c>
      <c r="J86" s="20">
        <f t="shared" si="12"/>
        <v>0</v>
      </c>
      <c r="K86" s="20">
        <v>1000</v>
      </c>
      <c r="L86" s="20">
        <v>1000</v>
      </c>
      <c r="M86" s="20">
        <f t="shared" si="13"/>
        <v>0</v>
      </c>
      <c r="N86" s="20">
        <v>0</v>
      </c>
      <c r="O86" s="20">
        <v>0</v>
      </c>
      <c r="P86" s="20">
        <f t="shared" si="14"/>
        <v>0</v>
      </c>
    </row>
    <row r="87" spans="1:16" s="21" customFormat="1" ht="20.25">
      <c r="A87" s="10" t="s">
        <v>12</v>
      </c>
      <c r="B87" s="24">
        <f aca="true" t="shared" si="15" ref="B87:D121">SUM(E87,H87,K87,N87)</f>
        <v>1768190</v>
      </c>
      <c r="C87" s="24">
        <f t="shared" si="15"/>
        <v>1776990</v>
      </c>
      <c r="D87" s="23">
        <f t="shared" si="15"/>
        <v>8800</v>
      </c>
      <c r="E87" s="23">
        <f>SUM(E88,E145)</f>
        <v>248034</v>
      </c>
      <c r="F87" s="23">
        <f>SUM(F88,F145)</f>
        <v>248034</v>
      </c>
      <c r="G87" s="23">
        <f t="shared" si="11"/>
        <v>0</v>
      </c>
      <c r="H87" s="23">
        <f>SUM(H88,H145)</f>
        <v>231000</v>
      </c>
      <c r="I87" s="23">
        <f>SUM(I88,I145)</f>
        <v>231000</v>
      </c>
      <c r="J87" s="23">
        <f t="shared" si="12"/>
        <v>0</v>
      </c>
      <c r="K87" s="23">
        <f>SUM(K88,K145)</f>
        <v>176600</v>
      </c>
      <c r="L87" s="23">
        <f>SUM(L88,L145)</f>
        <v>185400</v>
      </c>
      <c r="M87" s="23">
        <f t="shared" si="13"/>
        <v>8800</v>
      </c>
      <c r="N87" s="23">
        <f>SUM(N88,N145)</f>
        <v>1112556</v>
      </c>
      <c r="O87" s="23">
        <f>SUM(O88,O145)</f>
        <v>1112556</v>
      </c>
      <c r="P87" s="23">
        <f t="shared" si="14"/>
        <v>0</v>
      </c>
    </row>
    <row r="88" spans="1:16" s="21" customFormat="1" ht="20.25">
      <c r="A88" s="10" t="s">
        <v>103</v>
      </c>
      <c r="B88" s="24">
        <f>SUM(E88,H88,K88,N88)</f>
        <v>1718190</v>
      </c>
      <c r="C88" s="24">
        <f>SUM(F88,I88,L88,O88)</f>
        <v>1726990</v>
      </c>
      <c r="D88" s="23">
        <f t="shared" si="15"/>
        <v>8800</v>
      </c>
      <c r="E88" s="23">
        <f>SUM(E89,E90,E91,E92,E93,E94,E95,E96,E115,E126,E129,E138,E142,E143,E144)</f>
        <v>233034</v>
      </c>
      <c r="F88" s="23">
        <f>SUM(F89,F90,F91,F92,F93,F94,F95,F96,F115,F126,F129,F138,F142,F143,F144)</f>
        <v>233034</v>
      </c>
      <c r="G88" s="23">
        <f t="shared" si="11"/>
        <v>0</v>
      </c>
      <c r="H88" s="23">
        <f>SUM(H89,H90,H91,H92,H93,H94,H95,H96,H115,H126,H129,H138,H142,H143,H144)</f>
        <v>231000</v>
      </c>
      <c r="I88" s="23">
        <f>SUM(I89,I90,I91,I92,I93,I94,I95,I96,I115,I126,I129,I138,I142,I143,I144)</f>
        <v>231000</v>
      </c>
      <c r="J88" s="23">
        <f t="shared" si="12"/>
        <v>0</v>
      </c>
      <c r="K88" s="23">
        <f>SUM(K89,K90,K91,K92,K93,K94,K95,K96,K115,K126,K129,K138,K142,K143,K144)</f>
        <v>176600</v>
      </c>
      <c r="L88" s="23">
        <f>SUM(L89,L90,L91,L92,L93,L94,L95,L96,L115,L126,L129,L138,L142,L143,L144)</f>
        <v>185400</v>
      </c>
      <c r="M88" s="23">
        <f t="shared" si="13"/>
        <v>8800</v>
      </c>
      <c r="N88" s="23">
        <f>SUM(N89,N90,N91,N92,N93,N94,N95,N96,N115,N126,N129,N138,N142,N143,N144)</f>
        <v>1077556</v>
      </c>
      <c r="O88" s="23">
        <f>SUM(O89,O90,O91,O92,O93,O94,O95,O96,O115,O126,O129,O138,O142,O143,O144)</f>
        <v>1077556</v>
      </c>
      <c r="P88" s="23">
        <f t="shared" si="14"/>
        <v>0</v>
      </c>
    </row>
    <row r="89" spans="1:16" s="21" customFormat="1" ht="20.25">
      <c r="A89" s="11" t="s">
        <v>15</v>
      </c>
      <c r="B89" s="19">
        <f t="shared" si="15"/>
        <v>154080</v>
      </c>
      <c r="C89" s="19">
        <f t="shared" si="15"/>
        <v>154080</v>
      </c>
      <c r="D89" s="20">
        <f t="shared" si="15"/>
        <v>0</v>
      </c>
      <c r="E89" s="20">
        <v>0</v>
      </c>
      <c r="F89" s="20">
        <v>0</v>
      </c>
      <c r="G89" s="20">
        <f t="shared" si="11"/>
        <v>0</v>
      </c>
      <c r="H89" s="20">
        <v>0</v>
      </c>
      <c r="I89" s="20">
        <v>0</v>
      </c>
      <c r="J89" s="20">
        <f t="shared" si="12"/>
        <v>0</v>
      </c>
      <c r="K89" s="29">
        <v>20000</v>
      </c>
      <c r="L89" s="29">
        <v>20000</v>
      </c>
      <c r="M89" s="20">
        <f t="shared" si="13"/>
        <v>0</v>
      </c>
      <c r="N89" s="20">
        <v>134080</v>
      </c>
      <c r="O89" s="20">
        <v>134080</v>
      </c>
      <c r="P89" s="20">
        <f t="shared" si="14"/>
        <v>0</v>
      </c>
    </row>
    <row r="90" spans="1:16" s="21" customFormat="1" ht="20.25">
      <c r="A90" s="11" t="s">
        <v>16</v>
      </c>
      <c r="B90" s="19">
        <f t="shared" si="15"/>
        <v>212034</v>
      </c>
      <c r="C90" s="19">
        <f t="shared" si="15"/>
        <v>212034</v>
      </c>
      <c r="D90" s="20">
        <f t="shared" si="15"/>
        <v>0</v>
      </c>
      <c r="E90" s="20">
        <v>118034</v>
      </c>
      <c r="F90" s="20">
        <v>118034</v>
      </c>
      <c r="G90" s="20">
        <f t="shared" si="11"/>
        <v>0</v>
      </c>
      <c r="H90" s="20">
        <v>94000</v>
      </c>
      <c r="I90" s="20">
        <v>94000</v>
      </c>
      <c r="J90" s="20">
        <f t="shared" si="12"/>
        <v>0</v>
      </c>
      <c r="K90" s="20">
        <v>0</v>
      </c>
      <c r="L90" s="20">
        <v>0</v>
      </c>
      <c r="M90" s="20">
        <f t="shared" si="13"/>
        <v>0</v>
      </c>
      <c r="N90" s="20">
        <v>0</v>
      </c>
      <c r="O90" s="20">
        <v>0</v>
      </c>
      <c r="P90" s="20">
        <f t="shared" si="14"/>
        <v>0</v>
      </c>
    </row>
    <row r="91" spans="1:16" s="21" customFormat="1" ht="20.25">
      <c r="A91" s="11" t="s">
        <v>39</v>
      </c>
      <c r="B91" s="19">
        <f t="shared" si="15"/>
        <v>230000</v>
      </c>
      <c r="C91" s="19">
        <f t="shared" si="15"/>
        <v>230000</v>
      </c>
      <c r="D91" s="20">
        <f t="shared" si="15"/>
        <v>0</v>
      </c>
      <c r="E91" s="20">
        <v>115000</v>
      </c>
      <c r="F91" s="20">
        <v>115000</v>
      </c>
      <c r="G91" s="20">
        <f t="shared" si="11"/>
        <v>0</v>
      </c>
      <c r="H91" s="20">
        <v>115000</v>
      </c>
      <c r="I91" s="20">
        <v>115000</v>
      </c>
      <c r="J91" s="20">
        <f t="shared" si="12"/>
        <v>0</v>
      </c>
      <c r="K91" s="20">
        <v>0</v>
      </c>
      <c r="L91" s="20">
        <v>0</v>
      </c>
      <c r="M91" s="20">
        <f t="shared" si="13"/>
        <v>0</v>
      </c>
      <c r="N91" s="20">
        <v>0</v>
      </c>
      <c r="O91" s="20">
        <v>0</v>
      </c>
      <c r="P91" s="20">
        <f t="shared" si="14"/>
        <v>0</v>
      </c>
    </row>
    <row r="92" spans="1:16" s="21" customFormat="1" ht="20.25">
      <c r="A92" s="11" t="s">
        <v>50</v>
      </c>
      <c r="B92" s="19">
        <f t="shared" si="15"/>
        <v>22000</v>
      </c>
      <c r="C92" s="19">
        <f t="shared" si="15"/>
        <v>22000</v>
      </c>
      <c r="D92" s="20">
        <f t="shared" si="15"/>
        <v>0</v>
      </c>
      <c r="E92" s="20">
        <v>0</v>
      </c>
      <c r="F92" s="20">
        <v>0</v>
      </c>
      <c r="G92" s="20">
        <f t="shared" si="11"/>
        <v>0</v>
      </c>
      <c r="H92" s="20">
        <v>22000</v>
      </c>
      <c r="I92" s="20">
        <v>22000</v>
      </c>
      <c r="J92" s="20">
        <f t="shared" si="12"/>
        <v>0</v>
      </c>
      <c r="K92" s="20">
        <v>0</v>
      </c>
      <c r="L92" s="20">
        <v>0</v>
      </c>
      <c r="M92" s="20">
        <f t="shared" si="13"/>
        <v>0</v>
      </c>
      <c r="N92" s="20">
        <v>0</v>
      </c>
      <c r="O92" s="20">
        <v>0</v>
      </c>
      <c r="P92" s="20">
        <f t="shared" si="14"/>
        <v>0</v>
      </c>
    </row>
    <row r="93" spans="1:16" s="21" customFormat="1" ht="20.25">
      <c r="A93" s="11" t="s">
        <v>64</v>
      </c>
      <c r="B93" s="19">
        <f t="shared" si="15"/>
        <v>836000</v>
      </c>
      <c r="C93" s="19">
        <f t="shared" si="15"/>
        <v>836000</v>
      </c>
      <c r="D93" s="20">
        <f t="shared" si="15"/>
        <v>0</v>
      </c>
      <c r="E93" s="20">
        <v>0</v>
      </c>
      <c r="F93" s="20">
        <v>0</v>
      </c>
      <c r="G93" s="20">
        <f t="shared" si="11"/>
        <v>0</v>
      </c>
      <c r="H93" s="20">
        <v>0</v>
      </c>
      <c r="I93" s="20">
        <v>0</v>
      </c>
      <c r="J93" s="20">
        <f t="shared" si="12"/>
        <v>0</v>
      </c>
      <c r="K93" s="20">
        <v>0</v>
      </c>
      <c r="L93" s="20">
        <v>0</v>
      </c>
      <c r="M93" s="20">
        <f t="shared" si="13"/>
        <v>0</v>
      </c>
      <c r="N93" s="20">
        <v>836000</v>
      </c>
      <c r="O93" s="20">
        <v>836000</v>
      </c>
      <c r="P93" s="20">
        <f t="shared" si="14"/>
        <v>0</v>
      </c>
    </row>
    <row r="94" spans="1:16" s="21" customFormat="1" ht="20.25">
      <c r="A94" s="11" t="s">
        <v>65</v>
      </c>
      <c r="B94" s="19">
        <f t="shared" si="15"/>
        <v>20000</v>
      </c>
      <c r="C94" s="19">
        <f t="shared" si="15"/>
        <v>20000</v>
      </c>
      <c r="D94" s="20">
        <f t="shared" si="15"/>
        <v>0</v>
      </c>
      <c r="E94" s="20">
        <v>0</v>
      </c>
      <c r="F94" s="20">
        <v>0</v>
      </c>
      <c r="G94" s="20">
        <f t="shared" si="11"/>
        <v>0</v>
      </c>
      <c r="H94" s="20">
        <v>0</v>
      </c>
      <c r="I94" s="20">
        <v>0</v>
      </c>
      <c r="J94" s="20">
        <f t="shared" si="12"/>
        <v>0</v>
      </c>
      <c r="K94" s="20">
        <v>0</v>
      </c>
      <c r="L94" s="20">
        <v>0</v>
      </c>
      <c r="M94" s="20">
        <f t="shared" si="13"/>
        <v>0</v>
      </c>
      <c r="N94" s="20">
        <v>20000</v>
      </c>
      <c r="O94" s="20">
        <v>20000</v>
      </c>
      <c r="P94" s="20">
        <f t="shared" si="14"/>
        <v>0</v>
      </c>
    </row>
    <row r="95" spans="1:16" s="21" customFormat="1" ht="20.25" hidden="1">
      <c r="A95" s="11" t="s">
        <v>40</v>
      </c>
      <c r="B95" s="19">
        <f t="shared" si="15"/>
        <v>0</v>
      </c>
      <c r="C95" s="19">
        <f t="shared" si="15"/>
        <v>0</v>
      </c>
      <c r="D95" s="20">
        <f t="shared" si="15"/>
        <v>0</v>
      </c>
      <c r="E95" s="20">
        <v>0</v>
      </c>
      <c r="F95" s="20">
        <v>0</v>
      </c>
      <c r="G95" s="20">
        <f t="shared" si="11"/>
        <v>0</v>
      </c>
      <c r="H95" s="20">
        <v>0</v>
      </c>
      <c r="I95" s="20">
        <v>0</v>
      </c>
      <c r="J95" s="20">
        <f t="shared" si="12"/>
        <v>0</v>
      </c>
      <c r="K95" s="20">
        <v>0</v>
      </c>
      <c r="L95" s="20">
        <v>0</v>
      </c>
      <c r="M95" s="20">
        <f t="shared" si="13"/>
        <v>0</v>
      </c>
      <c r="N95" s="20">
        <v>0</v>
      </c>
      <c r="O95" s="20">
        <v>0</v>
      </c>
      <c r="P95" s="20">
        <f t="shared" si="14"/>
        <v>0</v>
      </c>
    </row>
    <row r="96" spans="1:16" s="21" customFormat="1" ht="20.25">
      <c r="A96" s="10" t="s">
        <v>133</v>
      </c>
      <c r="B96" s="24">
        <f t="shared" si="15"/>
        <v>58500</v>
      </c>
      <c r="C96" s="24">
        <f t="shared" si="15"/>
        <v>61500</v>
      </c>
      <c r="D96" s="23">
        <f t="shared" si="15"/>
        <v>3000</v>
      </c>
      <c r="E96" s="23">
        <f>SUM(E97,E98,E99,E100,E101,E102,E103,E104,E105,E106,E107,E108,E109,E110,E111,E112,E113,E114)</f>
        <v>0</v>
      </c>
      <c r="F96" s="23">
        <f>SUM(F97,F98,F99,F100,F101,F102,F103,F104,F105,F106,F107,F108,F109,F110,F111,F112,F113,F114)</f>
        <v>0</v>
      </c>
      <c r="G96" s="23">
        <f t="shared" si="11"/>
        <v>0</v>
      </c>
      <c r="H96" s="23">
        <f>SUM(H97,H98,H99,H100,H101,H102,H103,H104,H105,H106,H107,H108,H109,H110,H111,H112,H113,H114)</f>
        <v>0</v>
      </c>
      <c r="I96" s="23">
        <f>SUM(I97,I98,I99,I100,I101,I102,I103,I104,I105,I106,I107,I108,I109,I110,I111,I112,I113,I114)</f>
        <v>0</v>
      </c>
      <c r="J96" s="23">
        <f t="shared" si="12"/>
        <v>0</v>
      </c>
      <c r="K96" s="23">
        <f>SUM(K97,K98,K99,K100,K101,K102,K103,K104,K105,K106,K107,K108,K109,K110,K111,K112,K113,K114)</f>
        <v>58500</v>
      </c>
      <c r="L96" s="23">
        <f>SUM(L97,L98,L99,L100,L101,L102,L103,L104,L105,L106,L107,L108,L109,L110,L111,L112,L113,L114)</f>
        <v>61500</v>
      </c>
      <c r="M96" s="23">
        <f t="shared" si="13"/>
        <v>3000</v>
      </c>
      <c r="N96" s="23">
        <f>SUM(N97,N98,N99,N100,N101,N102,N103,N104,N105,N106,N107,N108,N109,N110,N111,N112,N113,N114)</f>
        <v>0</v>
      </c>
      <c r="O96" s="23">
        <f>SUM(O97,O98,O99,O100,O101,O102,O103,O104,O105,O106,O107,O108,O109,O110,O111,O112,O113,O114)</f>
        <v>0</v>
      </c>
      <c r="P96" s="23">
        <f t="shared" si="14"/>
        <v>0</v>
      </c>
    </row>
    <row r="97" spans="1:16" s="21" customFormat="1" ht="20.25">
      <c r="A97" s="11" t="s">
        <v>134</v>
      </c>
      <c r="B97" s="19">
        <f t="shared" si="15"/>
        <v>3000</v>
      </c>
      <c r="C97" s="19">
        <f t="shared" si="15"/>
        <v>3000</v>
      </c>
      <c r="D97" s="20">
        <f t="shared" si="15"/>
        <v>0</v>
      </c>
      <c r="E97" s="20">
        <v>0</v>
      </c>
      <c r="F97" s="20">
        <v>0</v>
      </c>
      <c r="G97" s="20">
        <f t="shared" si="11"/>
        <v>0</v>
      </c>
      <c r="H97" s="20">
        <v>0</v>
      </c>
      <c r="I97" s="20">
        <v>0</v>
      </c>
      <c r="J97" s="20">
        <f t="shared" si="12"/>
        <v>0</v>
      </c>
      <c r="K97" s="20">
        <v>3000</v>
      </c>
      <c r="L97" s="20">
        <v>3000</v>
      </c>
      <c r="M97" s="20">
        <f t="shared" si="13"/>
        <v>0</v>
      </c>
      <c r="N97" s="20">
        <v>0</v>
      </c>
      <c r="O97" s="20">
        <v>0</v>
      </c>
      <c r="P97" s="20">
        <f t="shared" si="14"/>
        <v>0</v>
      </c>
    </row>
    <row r="98" spans="1:16" s="21" customFormat="1" ht="20.25">
      <c r="A98" s="11" t="s">
        <v>135</v>
      </c>
      <c r="B98" s="19">
        <f t="shared" si="15"/>
        <v>5000</v>
      </c>
      <c r="C98" s="19">
        <f t="shared" si="15"/>
        <v>5000</v>
      </c>
      <c r="D98" s="20">
        <f t="shared" si="15"/>
        <v>0</v>
      </c>
      <c r="E98" s="20">
        <v>0</v>
      </c>
      <c r="F98" s="20">
        <v>0</v>
      </c>
      <c r="G98" s="20">
        <f t="shared" si="11"/>
        <v>0</v>
      </c>
      <c r="H98" s="20">
        <v>0</v>
      </c>
      <c r="I98" s="20">
        <v>0</v>
      </c>
      <c r="J98" s="20">
        <f t="shared" si="12"/>
        <v>0</v>
      </c>
      <c r="K98" s="20">
        <v>5000</v>
      </c>
      <c r="L98" s="20">
        <v>5000</v>
      </c>
      <c r="M98" s="20">
        <f t="shared" si="13"/>
        <v>0</v>
      </c>
      <c r="N98" s="20">
        <v>0</v>
      </c>
      <c r="O98" s="20">
        <v>0</v>
      </c>
      <c r="P98" s="20">
        <f t="shared" si="14"/>
        <v>0</v>
      </c>
    </row>
    <row r="99" spans="1:16" s="21" customFormat="1" ht="20.25">
      <c r="A99" s="11" t="s">
        <v>136</v>
      </c>
      <c r="B99" s="19">
        <f t="shared" si="15"/>
        <v>1500</v>
      </c>
      <c r="C99" s="19">
        <f t="shared" si="15"/>
        <v>1500</v>
      </c>
      <c r="D99" s="20">
        <f t="shared" si="15"/>
        <v>0</v>
      </c>
      <c r="E99" s="20">
        <v>0</v>
      </c>
      <c r="F99" s="20">
        <v>0</v>
      </c>
      <c r="G99" s="20">
        <f t="shared" si="11"/>
        <v>0</v>
      </c>
      <c r="H99" s="20">
        <v>0</v>
      </c>
      <c r="I99" s="20">
        <v>0</v>
      </c>
      <c r="J99" s="20">
        <f t="shared" si="12"/>
        <v>0</v>
      </c>
      <c r="K99" s="20">
        <v>1500</v>
      </c>
      <c r="L99" s="20">
        <v>1500</v>
      </c>
      <c r="M99" s="20">
        <f t="shared" si="13"/>
        <v>0</v>
      </c>
      <c r="N99" s="20">
        <v>0</v>
      </c>
      <c r="O99" s="20">
        <v>0</v>
      </c>
      <c r="P99" s="20">
        <f t="shared" si="14"/>
        <v>0</v>
      </c>
    </row>
    <row r="100" spans="1:16" s="21" customFormat="1" ht="20.25">
      <c r="A100" s="11" t="s">
        <v>127</v>
      </c>
      <c r="B100" s="19">
        <f t="shared" si="15"/>
        <v>2500</v>
      </c>
      <c r="C100" s="19">
        <f t="shared" si="15"/>
        <v>2500</v>
      </c>
      <c r="D100" s="20">
        <f t="shared" si="15"/>
        <v>0</v>
      </c>
      <c r="E100" s="20">
        <v>0</v>
      </c>
      <c r="F100" s="20">
        <v>0</v>
      </c>
      <c r="G100" s="20">
        <f t="shared" si="11"/>
        <v>0</v>
      </c>
      <c r="H100" s="20">
        <v>0</v>
      </c>
      <c r="I100" s="20">
        <v>0</v>
      </c>
      <c r="J100" s="20">
        <f t="shared" si="12"/>
        <v>0</v>
      </c>
      <c r="K100" s="20">
        <v>2500</v>
      </c>
      <c r="L100" s="20">
        <v>2500</v>
      </c>
      <c r="M100" s="20">
        <f t="shared" si="13"/>
        <v>0</v>
      </c>
      <c r="N100" s="20">
        <v>0</v>
      </c>
      <c r="O100" s="20">
        <v>0</v>
      </c>
      <c r="P100" s="20">
        <f t="shared" si="14"/>
        <v>0</v>
      </c>
    </row>
    <row r="101" spans="1:16" s="21" customFormat="1" ht="20.25">
      <c r="A101" s="11" t="s">
        <v>164</v>
      </c>
      <c r="B101" s="19">
        <f>SUM(E101,H101,K101,N101)</f>
        <v>0</v>
      </c>
      <c r="C101" s="19">
        <f>SUM(F101,I101,L101,O101)</f>
        <v>3000</v>
      </c>
      <c r="D101" s="20">
        <f>SUM(G101,J101,M101,P101)</f>
        <v>3000</v>
      </c>
      <c r="E101" s="20">
        <v>0</v>
      </c>
      <c r="F101" s="20">
        <v>0</v>
      </c>
      <c r="G101" s="20">
        <f>SUM(F101-E101)</f>
        <v>0</v>
      </c>
      <c r="H101" s="20">
        <v>0</v>
      </c>
      <c r="I101" s="20">
        <v>0</v>
      </c>
      <c r="J101" s="20">
        <f>SUM(I101-H101)</f>
        <v>0</v>
      </c>
      <c r="K101" s="20">
        <v>0</v>
      </c>
      <c r="L101" s="20">
        <v>3000</v>
      </c>
      <c r="M101" s="20">
        <f>SUM(L101-K101)</f>
        <v>3000</v>
      </c>
      <c r="N101" s="20">
        <v>0</v>
      </c>
      <c r="O101" s="20">
        <v>0</v>
      </c>
      <c r="P101" s="20">
        <f>SUM(O101-N101)</f>
        <v>0</v>
      </c>
    </row>
    <row r="102" spans="1:16" s="21" customFormat="1" ht="20.25">
      <c r="A102" s="11" t="s">
        <v>137</v>
      </c>
      <c r="B102" s="19">
        <f t="shared" si="15"/>
        <v>2000</v>
      </c>
      <c r="C102" s="19">
        <f t="shared" si="15"/>
        <v>2000</v>
      </c>
      <c r="D102" s="20">
        <f t="shared" si="15"/>
        <v>0</v>
      </c>
      <c r="E102" s="20">
        <v>0</v>
      </c>
      <c r="F102" s="20">
        <v>0</v>
      </c>
      <c r="G102" s="20">
        <f t="shared" si="11"/>
        <v>0</v>
      </c>
      <c r="H102" s="20">
        <v>0</v>
      </c>
      <c r="I102" s="20">
        <v>0</v>
      </c>
      <c r="J102" s="20">
        <f t="shared" si="12"/>
        <v>0</v>
      </c>
      <c r="K102" s="20">
        <v>2000</v>
      </c>
      <c r="L102" s="20">
        <v>2000</v>
      </c>
      <c r="M102" s="20">
        <f t="shared" si="13"/>
        <v>0</v>
      </c>
      <c r="N102" s="20">
        <v>0</v>
      </c>
      <c r="O102" s="20">
        <v>0</v>
      </c>
      <c r="P102" s="20">
        <f t="shared" si="14"/>
        <v>0</v>
      </c>
    </row>
    <row r="103" spans="1:16" s="21" customFormat="1" ht="20.25">
      <c r="A103" s="11" t="s">
        <v>125</v>
      </c>
      <c r="B103" s="19">
        <f t="shared" si="15"/>
        <v>3000</v>
      </c>
      <c r="C103" s="19">
        <f t="shared" si="15"/>
        <v>3000</v>
      </c>
      <c r="D103" s="20">
        <f t="shared" si="15"/>
        <v>0</v>
      </c>
      <c r="E103" s="20">
        <v>0</v>
      </c>
      <c r="F103" s="20">
        <v>0</v>
      </c>
      <c r="G103" s="20">
        <f t="shared" si="11"/>
        <v>0</v>
      </c>
      <c r="H103" s="20">
        <v>0</v>
      </c>
      <c r="I103" s="20">
        <v>0</v>
      </c>
      <c r="J103" s="20">
        <f t="shared" si="12"/>
        <v>0</v>
      </c>
      <c r="K103" s="20">
        <v>3000</v>
      </c>
      <c r="L103" s="20">
        <v>3000</v>
      </c>
      <c r="M103" s="20">
        <f t="shared" si="13"/>
        <v>0</v>
      </c>
      <c r="N103" s="20">
        <v>0</v>
      </c>
      <c r="O103" s="20">
        <v>0</v>
      </c>
      <c r="P103" s="20">
        <f t="shared" si="14"/>
        <v>0</v>
      </c>
    </row>
    <row r="104" spans="1:16" s="21" customFormat="1" ht="20.25">
      <c r="A104" s="11" t="s">
        <v>115</v>
      </c>
      <c r="B104" s="19">
        <f t="shared" si="15"/>
        <v>4000</v>
      </c>
      <c r="C104" s="19">
        <f t="shared" si="15"/>
        <v>4000</v>
      </c>
      <c r="D104" s="20">
        <f t="shared" si="15"/>
        <v>0</v>
      </c>
      <c r="E104" s="20">
        <v>0</v>
      </c>
      <c r="F104" s="20">
        <v>0</v>
      </c>
      <c r="G104" s="20">
        <f t="shared" si="11"/>
        <v>0</v>
      </c>
      <c r="H104" s="20">
        <v>0</v>
      </c>
      <c r="I104" s="20">
        <v>0</v>
      </c>
      <c r="J104" s="20">
        <f t="shared" si="12"/>
        <v>0</v>
      </c>
      <c r="K104" s="20">
        <v>4000</v>
      </c>
      <c r="L104" s="20">
        <v>4000</v>
      </c>
      <c r="M104" s="20">
        <f t="shared" si="13"/>
        <v>0</v>
      </c>
      <c r="N104" s="20">
        <v>0</v>
      </c>
      <c r="O104" s="20">
        <v>0</v>
      </c>
      <c r="P104" s="20">
        <f t="shared" si="14"/>
        <v>0</v>
      </c>
    </row>
    <row r="105" spans="1:16" s="21" customFormat="1" ht="20.25">
      <c r="A105" s="11" t="s">
        <v>113</v>
      </c>
      <c r="B105" s="19">
        <f t="shared" si="15"/>
        <v>3000</v>
      </c>
      <c r="C105" s="19">
        <f t="shared" si="15"/>
        <v>3000</v>
      </c>
      <c r="D105" s="20">
        <f t="shared" si="15"/>
        <v>0</v>
      </c>
      <c r="E105" s="20">
        <v>0</v>
      </c>
      <c r="F105" s="20">
        <v>0</v>
      </c>
      <c r="G105" s="20">
        <f t="shared" si="11"/>
        <v>0</v>
      </c>
      <c r="H105" s="20">
        <v>0</v>
      </c>
      <c r="I105" s="20">
        <v>0</v>
      </c>
      <c r="J105" s="20">
        <f t="shared" si="12"/>
        <v>0</v>
      </c>
      <c r="K105" s="20">
        <v>3000</v>
      </c>
      <c r="L105" s="20">
        <v>3000</v>
      </c>
      <c r="M105" s="20">
        <f t="shared" si="13"/>
        <v>0</v>
      </c>
      <c r="N105" s="20">
        <v>0</v>
      </c>
      <c r="O105" s="20">
        <v>0</v>
      </c>
      <c r="P105" s="20">
        <f t="shared" si="14"/>
        <v>0</v>
      </c>
    </row>
    <row r="106" spans="1:16" s="21" customFormat="1" ht="20.25">
      <c r="A106" s="11" t="s">
        <v>119</v>
      </c>
      <c r="B106" s="19">
        <f t="shared" si="15"/>
        <v>5000</v>
      </c>
      <c r="C106" s="19">
        <f t="shared" si="15"/>
        <v>5000</v>
      </c>
      <c r="D106" s="20">
        <f t="shared" si="15"/>
        <v>0</v>
      </c>
      <c r="E106" s="20">
        <v>0</v>
      </c>
      <c r="F106" s="20">
        <v>0</v>
      </c>
      <c r="G106" s="20">
        <f t="shared" si="11"/>
        <v>0</v>
      </c>
      <c r="H106" s="20">
        <v>0</v>
      </c>
      <c r="I106" s="20">
        <v>0</v>
      </c>
      <c r="J106" s="20">
        <f t="shared" si="12"/>
        <v>0</v>
      </c>
      <c r="K106" s="20">
        <v>5000</v>
      </c>
      <c r="L106" s="20">
        <v>5000</v>
      </c>
      <c r="M106" s="20">
        <f t="shared" si="13"/>
        <v>0</v>
      </c>
      <c r="N106" s="20">
        <v>0</v>
      </c>
      <c r="O106" s="20">
        <v>0</v>
      </c>
      <c r="P106" s="20">
        <f t="shared" si="14"/>
        <v>0</v>
      </c>
    </row>
    <row r="107" spans="1:16" s="21" customFormat="1" ht="20.25">
      <c r="A107" s="11" t="s">
        <v>112</v>
      </c>
      <c r="B107" s="19">
        <f t="shared" si="15"/>
        <v>3000</v>
      </c>
      <c r="C107" s="19">
        <f t="shared" si="15"/>
        <v>3000</v>
      </c>
      <c r="D107" s="20">
        <f t="shared" si="15"/>
        <v>0</v>
      </c>
      <c r="E107" s="20">
        <v>0</v>
      </c>
      <c r="F107" s="20">
        <v>0</v>
      </c>
      <c r="G107" s="20">
        <f t="shared" si="11"/>
        <v>0</v>
      </c>
      <c r="H107" s="20">
        <v>0</v>
      </c>
      <c r="I107" s="20">
        <v>0</v>
      </c>
      <c r="J107" s="20">
        <f t="shared" si="12"/>
        <v>0</v>
      </c>
      <c r="K107" s="20">
        <v>3000</v>
      </c>
      <c r="L107" s="20">
        <v>3000</v>
      </c>
      <c r="M107" s="20">
        <f t="shared" si="13"/>
        <v>0</v>
      </c>
      <c r="N107" s="20">
        <v>0</v>
      </c>
      <c r="O107" s="20">
        <v>0</v>
      </c>
      <c r="P107" s="20">
        <f t="shared" si="14"/>
        <v>0</v>
      </c>
    </row>
    <row r="108" spans="1:16" s="21" customFormat="1" ht="20.25">
      <c r="A108" s="11" t="s">
        <v>138</v>
      </c>
      <c r="B108" s="19">
        <f t="shared" si="15"/>
        <v>3000</v>
      </c>
      <c r="C108" s="19">
        <f t="shared" si="15"/>
        <v>3000</v>
      </c>
      <c r="D108" s="20">
        <f t="shared" si="15"/>
        <v>0</v>
      </c>
      <c r="E108" s="20">
        <v>0</v>
      </c>
      <c r="F108" s="20">
        <v>0</v>
      </c>
      <c r="G108" s="20">
        <f t="shared" si="11"/>
        <v>0</v>
      </c>
      <c r="H108" s="20">
        <v>0</v>
      </c>
      <c r="I108" s="20">
        <v>0</v>
      </c>
      <c r="J108" s="20">
        <f t="shared" si="12"/>
        <v>0</v>
      </c>
      <c r="K108" s="20">
        <v>3000</v>
      </c>
      <c r="L108" s="20">
        <v>3000</v>
      </c>
      <c r="M108" s="20">
        <f t="shared" si="13"/>
        <v>0</v>
      </c>
      <c r="N108" s="20">
        <v>0</v>
      </c>
      <c r="O108" s="20">
        <v>0</v>
      </c>
      <c r="P108" s="20">
        <f t="shared" si="14"/>
        <v>0</v>
      </c>
    </row>
    <row r="109" spans="1:16" s="21" customFormat="1" ht="20.25">
      <c r="A109" s="11" t="s">
        <v>130</v>
      </c>
      <c r="B109" s="19">
        <f t="shared" si="15"/>
        <v>5000</v>
      </c>
      <c r="C109" s="19">
        <f t="shared" si="15"/>
        <v>5000</v>
      </c>
      <c r="D109" s="20">
        <f t="shared" si="15"/>
        <v>0</v>
      </c>
      <c r="E109" s="20">
        <v>0</v>
      </c>
      <c r="F109" s="20">
        <v>0</v>
      </c>
      <c r="G109" s="20">
        <f t="shared" si="11"/>
        <v>0</v>
      </c>
      <c r="H109" s="20">
        <v>0</v>
      </c>
      <c r="I109" s="20">
        <v>0</v>
      </c>
      <c r="J109" s="20">
        <f t="shared" si="12"/>
        <v>0</v>
      </c>
      <c r="K109" s="20">
        <v>5000</v>
      </c>
      <c r="L109" s="20">
        <v>5000</v>
      </c>
      <c r="M109" s="20">
        <f t="shared" si="13"/>
        <v>0</v>
      </c>
      <c r="N109" s="20">
        <v>0</v>
      </c>
      <c r="O109" s="20">
        <v>0</v>
      </c>
      <c r="P109" s="20">
        <f t="shared" si="14"/>
        <v>0</v>
      </c>
    </row>
    <row r="110" spans="1:16" s="21" customFormat="1" ht="20.25">
      <c r="A110" s="11" t="s">
        <v>83</v>
      </c>
      <c r="B110" s="19">
        <f t="shared" si="15"/>
        <v>5000</v>
      </c>
      <c r="C110" s="19">
        <f t="shared" si="15"/>
        <v>5000</v>
      </c>
      <c r="D110" s="20">
        <f t="shared" si="15"/>
        <v>0</v>
      </c>
      <c r="E110" s="20">
        <v>0</v>
      </c>
      <c r="F110" s="20">
        <v>0</v>
      </c>
      <c r="G110" s="20">
        <f t="shared" si="11"/>
        <v>0</v>
      </c>
      <c r="H110" s="20">
        <v>0</v>
      </c>
      <c r="I110" s="20">
        <v>0</v>
      </c>
      <c r="J110" s="20">
        <f t="shared" si="12"/>
        <v>0</v>
      </c>
      <c r="K110" s="20">
        <v>5000</v>
      </c>
      <c r="L110" s="20">
        <v>5000</v>
      </c>
      <c r="M110" s="20">
        <f t="shared" si="13"/>
        <v>0</v>
      </c>
      <c r="N110" s="20">
        <v>0</v>
      </c>
      <c r="O110" s="20">
        <v>0</v>
      </c>
      <c r="P110" s="20">
        <f t="shared" si="14"/>
        <v>0</v>
      </c>
    </row>
    <row r="111" spans="1:16" s="21" customFormat="1" ht="20.25">
      <c r="A111" s="11" t="s">
        <v>114</v>
      </c>
      <c r="B111" s="19">
        <f t="shared" si="15"/>
        <v>5000</v>
      </c>
      <c r="C111" s="19">
        <f t="shared" si="15"/>
        <v>5000</v>
      </c>
      <c r="D111" s="20">
        <f t="shared" si="15"/>
        <v>0</v>
      </c>
      <c r="E111" s="20">
        <v>0</v>
      </c>
      <c r="F111" s="20">
        <v>0</v>
      </c>
      <c r="G111" s="20">
        <f t="shared" si="11"/>
        <v>0</v>
      </c>
      <c r="H111" s="20">
        <v>0</v>
      </c>
      <c r="I111" s="20">
        <v>0</v>
      </c>
      <c r="J111" s="20">
        <f t="shared" si="12"/>
        <v>0</v>
      </c>
      <c r="K111" s="20">
        <v>5000</v>
      </c>
      <c r="L111" s="20">
        <v>5000</v>
      </c>
      <c r="M111" s="20">
        <f t="shared" si="13"/>
        <v>0</v>
      </c>
      <c r="N111" s="20">
        <v>0</v>
      </c>
      <c r="O111" s="20">
        <v>0</v>
      </c>
      <c r="P111" s="20">
        <f t="shared" si="14"/>
        <v>0</v>
      </c>
    </row>
    <row r="112" spans="1:16" s="21" customFormat="1" ht="20.25">
      <c r="A112" s="11" t="s">
        <v>90</v>
      </c>
      <c r="B112" s="19">
        <f t="shared" si="15"/>
        <v>4000</v>
      </c>
      <c r="C112" s="19">
        <f t="shared" si="15"/>
        <v>4000</v>
      </c>
      <c r="D112" s="20">
        <f t="shared" si="15"/>
        <v>0</v>
      </c>
      <c r="E112" s="20">
        <v>0</v>
      </c>
      <c r="F112" s="20">
        <v>0</v>
      </c>
      <c r="G112" s="20">
        <f t="shared" si="11"/>
        <v>0</v>
      </c>
      <c r="H112" s="20">
        <v>0</v>
      </c>
      <c r="I112" s="20">
        <v>0</v>
      </c>
      <c r="J112" s="20">
        <f t="shared" si="12"/>
        <v>0</v>
      </c>
      <c r="K112" s="20">
        <v>4000</v>
      </c>
      <c r="L112" s="20">
        <v>4000</v>
      </c>
      <c r="M112" s="20">
        <f t="shared" si="13"/>
        <v>0</v>
      </c>
      <c r="N112" s="20">
        <v>0</v>
      </c>
      <c r="O112" s="20">
        <v>0</v>
      </c>
      <c r="P112" s="20">
        <f t="shared" si="14"/>
        <v>0</v>
      </c>
    </row>
    <row r="113" spans="1:16" s="21" customFormat="1" ht="20.25">
      <c r="A113" s="11" t="s">
        <v>87</v>
      </c>
      <c r="B113" s="19">
        <f t="shared" si="15"/>
        <v>2500</v>
      </c>
      <c r="C113" s="19">
        <f t="shared" si="15"/>
        <v>2500</v>
      </c>
      <c r="D113" s="20">
        <f t="shared" si="15"/>
        <v>0</v>
      </c>
      <c r="E113" s="20">
        <v>0</v>
      </c>
      <c r="F113" s="20">
        <v>0</v>
      </c>
      <c r="G113" s="20">
        <f t="shared" si="11"/>
        <v>0</v>
      </c>
      <c r="H113" s="20">
        <v>0</v>
      </c>
      <c r="I113" s="20">
        <v>0</v>
      </c>
      <c r="J113" s="20">
        <f t="shared" si="12"/>
        <v>0</v>
      </c>
      <c r="K113" s="20">
        <v>2500</v>
      </c>
      <c r="L113" s="20">
        <v>2500</v>
      </c>
      <c r="M113" s="20">
        <f t="shared" si="13"/>
        <v>0</v>
      </c>
      <c r="N113" s="20">
        <v>0</v>
      </c>
      <c r="O113" s="20">
        <v>0</v>
      </c>
      <c r="P113" s="20">
        <f t="shared" si="14"/>
        <v>0</v>
      </c>
    </row>
    <row r="114" spans="1:16" s="21" customFormat="1" ht="20.25">
      <c r="A114" s="11" t="s">
        <v>124</v>
      </c>
      <c r="B114" s="19">
        <f t="shared" si="15"/>
        <v>2000</v>
      </c>
      <c r="C114" s="19">
        <f t="shared" si="15"/>
        <v>2000</v>
      </c>
      <c r="D114" s="20">
        <f t="shared" si="15"/>
        <v>0</v>
      </c>
      <c r="E114" s="20">
        <v>0</v>
      </c>
      <c r="F114" s="20">
        <v>0</v>
      </c>
      <c r="G114" s="20">
        <f t="shared" si="11"/>
        <v>0</v>
      </c>
      <c r="H114" s="20">
        <v>0</v>
      </c>
      <c r="I114" s="20">
        <v>0</v>
      </c>
      <c r="J114" s="20">
        <f t="shared" si="12"/>
        <v>0</v>
      </c>
      <c r="K114" s="20">
        <v>2000</v>
      </c>
      <c r="L114" s="20">
        <v>2000</v>
      </c>
      <c r="M114" s="20">
        <f t="shared" si="13"/>
        <v>0</v>
      </c>
      <c r="N114" s="20">
        <v>0</v>
      </c>
      <c r="O114" s="20">
        <v>0</v>
      </c>
      <c r="P114" s="20">
        <f t="shared" si="14"/>
        <v>0</v>
      </c>
    </row>
    <row r="115" spans="1:16" s="21" customFormat="1" ht="20.25">
      <c r="A115" s="10" t="s">
        <v>139</v>
      </c>
      <c r="B115" s="24">
        <f t="shared" si="15"/>
        <v>26000</v>
      </c>
      <c r="C115" s="24">
        <f t="shared" si="15"/>
        <v>23000</v>
      </c>
      <c r="D115" s="23">
        <f t="shared" si="15"/>
        <v>-3000</v>
      </c>
      <c r="E115" s="23">
        <f>SUM(E116,E117,E118,E119,E120,E121,E122,E123,E124,E125)</f>
        <v>0</v>
      </c>
      <c r="F115" s="23">
        <f>SUM(F116,F117,F118,F119,F120,F121,F122,F123,F124,F125)</f>
        <v>0</v>
      </c>
      <c r="G115" s="23">
        <f t="shared" si="11"/>
        <v>0</v>
      </c>
      <c r="H115" s="23">
        <f>SUM(H116,H117,H118,H119,H120,H121,H122,H123,H124,H125)</f>
        <v>0</v>
      </c>
      <c r="I115" s="23">
        <f>SUM(I116,I117,I118,I119,I120,I121,I122,I123,I124,I125)</f>
        <v>0</v>
      </c>
      <c r="J115" s="23">
        <f t="shared" si="12"/>
        <v>0</v>
      </c>
      <c r="K115" s="23">
        <f>SUM(K116,K117,K118,K119,K120,K121,K122,K123,K124,K125)</f>
        <v>26000</v>
      </c>
      <c r="L115" s="23">
        <f>SUM(L116,L117,L118,L119,L120,L121,L122,L123,L124,L125)</f>
        <v>23000</v>
      </c>
      <c r="M115" s="23">
        <f t="shared" si="13"/>
        <v>-3000</v>
      </c>
      <c r="N115" s="23">
        <f>SUM(N116,N117,N118,N119,N120,N121,N122,N123,N124,N125)</f>
        <v>0</v>
      </c>
      <c r="O115" s="23">
        <f>SUM(O116,O117,O118,O119,O120,O121,O122,O123,O124,O125)</f>
        <v>0</v>
      </c>
      <c r="P115" s="23">
        <f t="shared" si="14"/>
        <v>0</v>
      </c>
    </row>
    <row r="116" spans="1:16" s="21" customFormat="1" ht="20.25">
      <c r="A116" s="11" t="s">
        <v>89</v>
      </c>
      <c r="B116" s="19">
        <f t="shared" si="15"/>
        <v>2000</v>
      </c>
      <c r="C116" s="19">
        <f t="shared" si="15"/>
        <v>2000</v>
      </c>
      <c r="D116" s="20">
        <f t="shared" si="15"/>
        <v>0</v>
      </c>
      <c r="E116" s="20">
        <v>0</v>
      </c>
      <c r="F116" s="20">
        <v>0</v>
      </c>
      <c r="G116" s="20">
        <f t="shared" si="11"/>
        <v>0</v>
      </c>
      <c r="H116" s="20">
        <v>0</v>
      </c>
      <c r="I116" s="20">
        <v>0</v>
      </c>
      <c r="J116" s="20">
        <f t="shared" si="12"/>
        <v>0</v>
      </c>
      <c r="K116" s="20">
        <v>2000</v>
      </c>
      <c r="L116" s="20">
        <v>2000</v>
      </c>
      <c r="M116" s="20">
        <f t="shared" si="13"/>
        <v>0</v>
      </c>
      <c r="N116" s="20">
        <v>0</v>
      </c>
      <c r="O116" s="20">
        <v>0</v>
      </c>
      <c r="P116" s="20">
        <f t="shared" si="14"/>
        <v>0</v>
      </c>
    </row>
    <row r="117" spans="1:16" s="21" customFormat="1" ht="20.25">
      <c r="A117" s="11" t="s">
        <v>94</v>
      </c>
      <c r="B117" s="19">
        <f t="shared" si="15"/>
        <v>1500</v>
      </c>
      <c r="C117" s="19">
        <f t="shared" si="15"/>
        <v>1500</v>
      </c>
      <c r="D117" s="20">
        <f t="shared" si="15"/>
        <v>0</v>
      </c>
      <c r="E117" s="20">
        <v>0</v>
      </c>
      <c r="F117" s="20">
        <v>0</v>
      </c>
      <c r="G117" s="20">
        <f t="shared" si="11"/>
        <v>0</v>
      </c>
      <c r="H117" s="20">
        <v>0</v>
      </c>
      <c r="I117" s="20">
        <v>0</v>
      </c>
      <c r="J117" s="20">
        <f t="shared" si="12"/>
        <v>0</v>
      </c>
      <c r="K117" s="20">
        <v>1500</v>
      </c>
      <c r="L117" s="20">
        <v>1500</v>
      </c>
      <c r="M117" s="20">
        <f t="shared" si="13"/>
        <v>0</v>
      </c>
      <c r="N117" s="20">
        <v>0</v>
      </c>
      <c r="O117" s="20">
        <v>0</v>
      </c>
      <c r="P117" s="20">
        <f t="shared" si="14"/>
        <v>0</v>
      </c>
    </row>
    <row r="118" spans="1:16" s="21" customFormat="1" ht="20.25">
      <c r="A118" s="11" t="s">
        <v>99</v>
      </c>
      <c r="B118" s="19">
        <f t="shared" si="15"/>
        <v>3000</v>
      </c>
      <c r="C118" s="19">
        <f t="shared" si="15"/>
        <v>0</v>
      </c>
      <c r="D118" s="20">
        <f t="shared" si="15"/>
        <v>-3000</v>
      </c>
      <c r="E118" s="20">
        <v>0</v>
      </c>
      <c r="F118" s="20">
        <v>0</v>
      </c>
      <c r="G118" s="20">
        <f t="shared" si="11"/>
        <v>0</v>
      </c>
      <c r="H118" s="20">
        <v>0</v>
      </c>
      <c r="I118" s="20">
        <v>0</v>
      </c>
      <c r="J118" s="20">
        <f t="shared" si="12"/>
        <v>0</v>
      </c>
      <c r="K118" s="20">
        <v>3000</v>
      </c>
      <c r="L118" s="20">
        <v>0</v>
      </c>
      <c r="M118" s="20">
        <f t="shared" si="13"/>
        <v>-3000</v>
      </c>
      <c r="N118" s="20">
        <v>0</v>
      </c>
      <c r="O118" s="20">
        <v>0</v>
      </c>
      <c r="P118" s="20">
        <f t="shared" si="14"/>
        <v>0</v>
      </c>
    </row>
    <row r="119" spans="1:16" s="21" customFormat="1" ht="20.25">
      <c r="A119" s="11" t="s">
        <v>96</v>
      </c>
      <c r="B119" s="19">
        <f t="shared" si="15"/>
        <v>2000</v>
      </c>
      <c r="C119" s="19">
        <f t="shared" si="15"/>
        <v>2000</v>
      </c>
      <c r="D119" s="20">
        <f t="shared" si="15"/>
        <v>0</v>
      </c>
      <c r="E119" s="20">
        <v>0</v>
      </c>
      <c r="F119" s="20">
        <v>0</v>
      </c>
      <c r="G119" s="20">
        <f t="shared" si="11"/>
        <v>0</v>
      </c>
      <c r="H119" s="20">
        <v>0</v>
      </c>
      <c r="I119" s="20">
        <v>0</v>
      </c>
      <c r="J119" s="20">
        <f t="shared" si="12"/>
        <v>0</v>
      </c>
      <c r="K119" s="20">
        <v>2000</v>
      </c>
      <c r="L119" s="20">
        <v>2000</v>
      </c>
      <c r="M119" s="20">
        <f t="shared" si="13"/>
        <v>0</v>
      </c>
      <c r="N119" s="20">
        <v>0</v>
      </c>
      <c r="O119" s="20">
        <v>0</v>
      </c>
      <c r="P119" s="20">
        <f t="shared" si="14"/>
        <v>0</v>
      </c>
    </row>
    <row r="120" spans="1:16" s="21" customFormat="1" ht="20.25">
      <c r="A120" s="11" t="s">
        <v>126</v>
      </c>
      <c r="B120" s="19">
        <f t="shared" si="15"/>
        <v>2000</v>
      </c>
      <c r="C120" s="19">
        <f t="shared" si="15"/>
        <v>2000</v>
      </c>
      <c r="D120" s="20">
        <f t="shared" si="15"/>
        <v>0</v>
      </c>
      <c r="E120" s="20">
        <v>0</v>
      </c>
      <c r="F120" s="20">
        <v>0</v>
      </c>
      <c r="G120" s="20">
        <f t="shared" si="11"/>
        <v>0</v>
      </c>
      <c r="H120" s="20">
        <v>0</v>
      </c>
      <c r="I120" s="20">
        <v>0</v>
      </c>
      <c r="J120" s="20">
        <f t="shared" si="12"/>
        <v>0</v>
      </c>
      <c r="K120" s="20">
        <v>2000</v>
      </c>
      <c r="L120" s="20">
        <v>2000</v>
      </c>
      <c r="M120" s="20">
        <f t="shared" si="13"/>
        <v>0</v>
      </c>
      <c r="N120" s="20">
        <v>0</v>
      </c>
      <c r="O120" s="20">
        <v>0</v>
      </c>
      <c r="P120" s="20">
        <f t="shared" si="14"/>
        <v>0</v>
      </c>
    </row>
    <row r="121" spans="1:16" s="21" customFormat="1" ht="20.25">
      <c r="A121" s="11" t="s">
        <v>120</v>
      </c>
      <c r="B121" s="19">
        <f t="shared" si="15"/>
        <v>4000</v>
      </c>
      <c r="C121" s="19">
        <f t="shared" si="15"/>
        <v>4000</v>
      </c>
      <c r="D121" s="20">
        <f t="shared" si="15"/>
        <v>0</v>
      </c>
      <c r="E121" s="20">
        <v>0</v>
      </c>
      <c r="F121" s="20">
        <v>0</v>
      </c>
      <c r="G121" s="20">
        <f t="shared" si="11"/>
        <v>0</v>
      </c>
      <c r="H121" s="20">
        <v>0</v>
      </c>
      <c r="I121" s="20">
        <v>0</v>
      </c>
      <c r="J121" s="20">
        <f t="shared" si="12"/>
        <v>0</v>
      </c>
      <c r="K121" s="20">
        <v>4000</v>
      </c>
      <c r="L121" s="20">
        <v>4000</v>
      </c>
      <c r="M121" s="20">
        <f t="shared" si="13"/>
        <v>0</v>
      </c>
      <c r="N121" s="20">
        <v>0</v>
      </c>
      <c r="O121" s="20">
        <v>0</v>
      </c>
      <c r="P121" s="20">
        <f t="shared" si="14"/>
        <v>0</v>
      </c>
    </row>
    <row r="122" spans="1:16" s="21" customFormat="1" ht="20.25">
      <c r="A122" s="11" t="s">
        <v>98</v>
      </c>
      <c r="B122" s="19">
        <f aca="true" t="shared" si="16" ref="B122:D138">SUM(E122,H122,K122,N122)</f>
        <v>1000</v>
      </c>
      <c r="C122" s="19">
        <f t="shared" si="16"/>
        <v>1000</v>
      </c>
      <c r="D122" s="20">
        <f t="shared" si="16"/>
        <v>0</v>
      </c>
      <c r="E122" s="20">
        <v>0</v>
      </c>
      <c r="F122" s="20">
        <v>0</v>
      </c>
      <c r="G122" s="20">
        <f t="shared" si="11"/>
        <v>0</v>
      </c>
      <c r="H122" s="20">
        <v>0</v>
      </c>
      <c r="I122" s="20">
        <v>0</v>
      </c>
      <c r="J122" s="20">
        <f t="shared" si="12"/>
        <v>0</v>
      </c>
      <c r="K122" s="20">
        <v>1000</v>
      </c>
      <c r="L122" s="20">
        <v>1000</v>
      </c>
      <c r="M122" s="20">
        <f t="shared" si="13"/>
        <v>0</v>
      </c>
      <c r="N122" s="20">
        <v>0</v>
      </c>
      <c r="O122" s="20">
        <v>0</v>
      </c>
      <c r="P122" s="20">
        <f t="shared" si="14"/>
        <v>0</v>
      </c>
    </row>
    <row r="123" spans="1:16" s="21" customFormat="1" ht="20.25">
      <c r="A123" s="11" t="s">
        <v>105</v>
      </c>
      <c r="B123" s="19">
        <f t="shared" si="16"/>
        <v>5500</v>
      </c>
      <c r="C123" s="19">
        <f t="shared" si="16"/>
        <v>5500</v>
      </c>
      <c r="D123" s="20">
        <f t="shared" si="16"/>
        <v>0</v>
      </c>
      <c r="E123" s="20">
        <v>0</v>
      </c>
      <c r="F123" s="20">
        <v>0</v>
      </c>
      <c r="G123" s="20">
        <f t="shared" si="11"/>
        <v>0</v>
      </c>
      <c r="H123" s="20">
        <v>0</v>
      </c>
      <c r="I123" s="20">
        <v>0</v>
      </c>
      <c r="J123" s="20">
        <f t="shared" si="12"/>
        <v>0</v>
      </c>
      <c r="K123" s="20">
        <v>5500</v>
      </c>
      <c r="L123" s="20">
        <v>5500</v>
      </c>
      <c r="M123" s="20">
        <f t="shared" si="13"/>
        <v>0</v>
      </c>
      <c r="N123" s="20">
        <v>0</v>
      </c>
      <c r="O123" s="20">
        <v>0</v>
      </c>
      <c r="P123" s="20">
        <f t="shared" si="14"/>
        <v>0</v>
      </c>
    </row>
    <row r="124" spans="1:16" s="21" customFormat="1" ht="20.25">
      <c r="A124" s="11" t="s">
        <v>109</v>
      </c>
      <c r="B124" s="19">
        <f t="shared" si="16"/>
        <v>2000</v>
      </c>
      <c r="C124" s="19">
        <f t="shared" si="16"/>
        <v>2000</v>
      </c>
      <c r="D124" s="20">
        <f t="shared" si="16"/>
        <v>0</v>
      </c>
      <c r="E124" s="20">
        <v>0</v>
      </c>
      <c r="F124" s="20">
        <v>0</v>
      </c>
      <c r="G124" s="20">
        <f t="shared" si="11"/>
        <v>0</v>
      </c>
      <c r="H124" s="20">
        <v>0</v>
      </c>
      <c r="I124" s="20">
        <v>0</v>
      </c>
      <c r="J124" s="20">
        <f t="shared" si="12"/>
        <v>0</v>
      </c>
      <c r="K124" s="20">
        <v>2000</v>
      </c>
      <c r="L124" s="20">
        <v>2000</v>
      </c>
      <c r="M124" s="20">
        <f t="shared" si="13"/>
        <v>0</v>
      </c>
      <c r="N124" s="20">
        <v>0</v>
      </c>
      <c r="O124" s="20">
        <v>0</v>
      </c>
      <c r="P124" s="20">
        <f t="shared" si="14"/>
        <v>0</v>
      </c>
    </row>
    <row r="125" spans="1:16" s="21" customFormat="1" ht="20.25">
      <c r="A125" s="11" t="s">
        <v>106</v>
      </c>
      <c r="B125" s="19">
        <f t="shared" si="16"/>
        <v>3000</v>
      </c>
      <c r="C125" s="19">
        <f t="shared" si="16"/>
        <v>3000</v>
      </c>
      <c r="D125" s="20">
        <f t="shared" si="16"/>
        <v>0</v>
      </c>
      <c r="E125" s="20">
        <v>0</v>
      </c>
      <c r="F125" s="20">
        <v>0</v>
      </c>
      <c r="G125" s="20">
        <f t="shared" si="11"/>
        <v>0</v>
      </c>
      <c r="H125" s="20">
        <v>0</v>
      </c>
      <c r="I125" s="20">
        <v>0</v>
      </c>
      <c r="J125" s="20">
        <f t="shared" si="12"/>
        <v>0</v>
      </c>
      <c r="K125" s="20">
        <v>3000</v>
      </c>
      <c r="L125" s="20">
        <v>3000</v>
      </c>
      <c r="M125" s="20">
        <f t="shared" si="13"/>
        <v>0</v>
      </c>
      <c r="N125" s="20">
        <v>0</v>
      </c>
      <c r="O125" s="20">
        <v>0</v>
      </c>
      <c r="P125" s="20">
        <f t="shared" si="14"/>
        <v>0</v>
      </c>
    </row>
    <row r="126" spans="1:16" s="21" customFormat="1" ht="20.25">
      <c r="A126" s="10" t="s">
        <v>140</v>
      </c>
      <c r="B126" s="24">
        <f t="shared" si="16"/>
        <v>6200</v>
      </c>
      <c r="C126" s="24">
        <f t="shared" si="16"/>
        <v>7000</v>
      </c>
      <c r="D126" s="23">
        <f t="shared" si="16"/>
        <v>800</v>
      </c>
      <c r="E126" s="23">
        <f aca="true" t="shared" si="17" ref="E126:L126">SUM(E127,E128)</f>
        <v>0</v>
      </c>
      <c r="F126" s="23">
        <f t="shared" si="17"/>
        <v>0</v>
      </c>
      <c r="G126" s="23">
        <f t="shared" si="17"/>
        <v>0</v>
      </c>
      <c r="H126" s="23">
        <f t="shared" si="17"/>
        <v>0</v>
      </c>
      <c r="I126" s="23">
        <f t="shared" si="17"/>
        <v>0</v>
      </c>
      <c r="J126" s="23">
        <f t="shared" si="17"/>
        <v>0</v>
      </c>
      <c r="K126" s="23">
        <f t="shared" si="17"/>
        <v>6200</v>
      </c>
      <c r="L126" s="23">
        <f t="shared" si="17"/>
        <v>7000</v>
      </c>
      <c r="M126" s="23">
        <f t="shared" si="13"/>
        <v>800</v>
      </c>
      <c r="N126" s="23">
        <f>SUM(N127,N128)</f>
        <v>0</v>
      </c>
      <c r="O126" s="23">
        <f>SUM(O127,O128)</f>
        <v>0</v>
      </c>
      <c r="P126" s="23">
        <f>SUM(P127,P128)</f>
        <v>0</v>
      </c>
    </row>
    <row r="127" spans="1:16" s="21" customFormat="1" ht="20.25">
      <c r="A127" s="11" t="s">
        <v>111</v>
      </c>
      <c r="B127" s="19">
        <f t="shared" si="16"/>
        <v>3000</v>
      </c>
      <c r="C127" s="19">
        <f t="shared" si="16"/>
        <v>3000</v>
      </c>
      <c r="D127" s="20">
        <f t="shared" si="16"/>
        <v>0</v>
      </c>
      <c r="E127" s="20">
        <v>0</v>
      </c>
      <c r="F127" s="20">
        <v>0</v>
      </c>
      <c r="G127" s="20">
        <f t="shared" si="11"/>
        <v>0</v>
      </c>
      <c r="H127" s="20">
        <v>0</v>
      </c>
      <c r="I127" s="20">
        <v>0</v>
      </c>
      <c r="J127" s="20">
        <f t="shared" si="12"/>
        <v>0</v>
      </c>
      <c r="K127" s="20">
        <v>3000</v>
      </c>
      <c r="L127" s="20">
        <v>3000</v>
      </c>
      <c r="M127" s="20">
        <f t="shared" si="13"/>
        <v>0</v>
      </c>
      <c r="N127" s="20">
        <v>0</v>
      </c>
      <c r="O127" s="20">
        <v>0</v>
      </c>
      <c r="P127" s="20">
        <f t="shared" si="14"/>
        <v>0</v>
      </c>
    </row>
    <row r="128" spans="1:16" s="21" customFormat="1" ht="20.25">
      <c r="A128" s="11" t="s">
        <v>165</v>
      </c>
      <c r="B128" s="19">
        <f>SUM(E128,H128,K128,N128)</f>
        <v>3200</v>
      </c>
      <c r="C128" s="19">
        <f>SUM(F128,I128,L128,O128)</f>
        <v>4000</v>
      </c>
      <c r="D128" s="20">
        <f>SUM(G128,J128,M128,P128)</f>
        <v>800</v>
      </c>
      <c r="E128" s="20">
        <v>0</v>
      </c>
      <c r="F128" s="20">
        <v>0</v>
      </c>
      <c r="G128" s="20">
        <f>SUM(F128-E128)</f>
        <v>0</v>
      </c>
      <c r="H128" s="20">
        <v>0</v>
      </c>
      <c r="I128" s="20">
        <v>0</v>
      </c>
      <c r="J128" s="20">
        <f>SUM(I128-H128)</f>
        <v>0</v>
      </c>
      <c r="K128" s="20">
        <v>3200</v>
      </c>
      <c r="L128" s="20">
        <v>4000</v>
      </c>
      <c r="M128" s="20">
        <f>SUM(L128-K128)</f>
        <v>800</v>
      </c>
      <c r="N128" s="20">
        <v>0</v>
      </c>
      <c r="O128" s="20">
        <v>0</v>
      </c>
      <c r="P128" s="20">
        <f>SUM(O128-N128)</f>
        <v>0</v>
      </c>
    </row>
    <row r="129" spans="1:16" s="21" customFormat="1" ht="20.25">
      <c r="A129" s="10" t="s">
        <v>141</v>
      </c>
      <c r="B129" s="24">
        <f t="shared" si="16"/>
        <v>17500</v>
      </c>
      <c r="C129" s="24">
        <f t="shared" si="16"/>
        <v>18500</v>
      </c>
      <c r="D129" s="23">
        <f t="shared" si="16"/>
        <v>1000</v>
      </c>
      <c r="E129" s="23">
        <f>SUM(E130,E131,E132,E133,E134,E135,E136,E137)</f>
        <v>0</v>
      </c>
      <c r="F129" s="23">
        <f>SUM(F130,F131,F132,F133,F134,F135,F136,F137)</f>
        <v>0</v>
      </c>
      <c r="G129" s="23">
        <f t="shared" si="11"/>
        <v>0</v>
      </c>
      <c r="H129" s="23">
        <f>SUM(H130,H131,H132,H133,H134,H135,H136,H137)</f>
        <v>0</v>
      </c>
      <c r="I129" s="23">
        <f>SUM(I130,I131,I132,I133,I134,I135,I136,I137)</f>
        <v>0</v>
      </c>
      <c r="J129" s="23">
        <f t="shared" si="12"/>
        <v>0</v>
      </c>
      <c r="K129" s="23">
        <f>SUM(K130,K131,K132,K133,K134,K135,K136,K137)</f>
        <v>17500</v>
      </c>
      <c r="L129" s="23">
        <f>SUM(L130,L131,L132,L133,L134,L135,L136,L137)</f>
        <v>18500</v>
      </c>
      <c r="M129" s="23">
        <f t="shared" si="13"/>
        <v>1000</v>
      </c>
      <c r="N129" s="23">
        <f>SUM(N130,N131,N132,N133,N134,N135,N136,N137)</f>
        <v>0</v>
      </c>
      <c r="O129" s="23">
        <f>SUM(O130,O131,O132,O133,O134,O135,O136,O137)</f>
        <v>0</v>
      </c>
      <c r="P129" s="23">
        <f t="shared" si="14"/>
        <v>0</v>
      </c>
    </row>
    <row r="130" spans="1:16" s="21" customFormat="1" ht="20.25">
      <c r="A130" s="11" t="s">
        <v>116</v>
      </c>
      <c r="B130" s="19">
        <f t="shared" si="16"/>
        <v>4000</v>
      </c>
      <c r="C130" s="19">
        <f t="shared" si="16"/>
        <v>4000</v>
      </c>
      <c r="D130" s="20">
        <f t="shared" si="16"/>
        <v>0</v>
      </c>
      <c r="E130" s="20">
        <v>0</v>
      </c>
      <c r="F130" s="20">
        <v>0</v>
      </c>
      <c r="G130" s="20">
        <f t="shared" si="11"/>
        <v>0</v>
      </c>
      <c r="H130" s="20">
        <v>0</v>
      </c>
      <c r="I130" s="20">
        <v>0</v>
      </c>
      <c r="J130" s="20">
        <f t="shared" si="12"/>
        <v>0</v>
      </c>
      <c r="K130" s="20">
        <v>4000</v>
      </c>
      <c r="L130" s="20">
        <v>4000</v>
      </c>
      <c r="M130" s="20">
        <f t="shared" si="13"/>
        <v>0</v>
      </c>
      <c r="N130" s="20">
        <v>0</v>
      </c>
      <c r="O130" s="20">
        <v>0</v>
      </c>
      <c r="P130" s="20">
        <f t="shared" si="14"/>
        <v>0</v>
      </c>
    </row>
    <row r="131" spans="1:16" s="21" customFormat="1" ht="20.25">
      <c r="A131" s="11" t="s">
        <v>92</v>
      </c>
      <c r="B131" s="19">
        <f t="shared" si="16"/>
        <v>2500</v>
      </c>
      <c r="C131" s="19">
        <f t="shared" si="16"/>
        <v>2500</v>
      </c>
      <c r="D131" s="20">
        <f t="shared" si="16"/>
        <v>0</v>
      </c>
      <c r="E131" s="20">
        <v>0</v>
      </c>
      <c r="F131" s="20">
        <v>0</v>
      </c>
      <c r="G131" s="20">
        <f t="shared" si="11"/>
        <v>0</v>
      </c>
      <c r="H131" s="20">
        <v>0</v>
      </c>
      <c r="I131" s="20">
        <v>0</v>
      </c>
      <c r="J131" s="20">
        <f t="shared" si="12"/>
        <v>0</v>
      </c>
      <c r="K131" s="20">
        <v>2500</v>
      </c>
      <c r="L131" s="20">
        <v>2500</v>
      </c>
      <c r="M131" s="20">
        <f t="shared" si="13"/>
        <v>0</v>
      </c>
      <c r="N131" s="20">
        <v>0</v>
      </c>
      <c r="O131" s="20">
        <v>0</v>
      </c>
      <c r="P131" s="20">
        <f t="shared" si="14"/>
        <v>0</v>
      </c>
    </row>
    <row r="132" spans="1:16" s="21" customFormat="1" ht="20.25">
      <c r="A132" s="11" t="s">
        <v>100</v>
      </c>
      <c r="B132" s="19">
        <f t="shared" si="16"/>
        <v>2000</v>
      </c>
      <c r="C132" s="19">
        <f t="shared" si="16"/>
        <v>2000</v>
      </c>
      <c r="D132" s="20">
        <f t="shared" si="16"/>
        <v>0</v>
      </c>
      <c r="E132" s="20">
        <v>0</v>
      </c>
      <c r="F132" s="20">
        <v>0</v>
      </c>
      <c r="G132" s="20">
        <f t="shared" si="11"/>
        <v>0</v>
      </c>
      <c r="H132" s="20">
        <v>0</v>
      </c>
      <c r="I132" s="20">
        <v>0</v>
      </c>
      <c r="J132" s="20">
        <f t="shared" si="12"/>
        <v>0</v>
      </c>
      <c r="K132" s="20">
        <v>2000</v>
      </c>
      <c r="L132" s="20">
        <v>2000</v>
      </c>
      <c r="M132" s="20">
        <f t="shared" si="13"/>
        <v>0</v>
      </c>
      <c r="N132" s="20">
        <v>0</v>
      </c>
      <c r="O132" s="20">
        <v>0</v>
      </c>
      <c r="P132" s="20">
        <f t="shared" si="14"/>
        <v>0</v>
      </c>
    </row>
    <row r="133" spans="1:16" s="21" customFormat="1" ht="20.25">
      <c r="A133" s="11" t="s">
        <v>129</v>
      </c>
      <c r="B133" s="19">
        <f t="shared" si="16"/>
        <v>2000</v>
      </c>
      <c r="C133" s="19">
        <f t="shared" si="16"/>
        <v>2000</v>
      </c>
      <c r="D133" s="20">
        <f t="shared" si="16"/>
        <v>0</v>
      </c>
      <c r="E133" s="20">
        <v>0</v>
      </c>
      <c r="F133" s="20">
        <v>0</v>
      </c>
      <c r="G133" s="20">
        <f t="shared" si="11"/>
        <v>0</v>
      </c>
      <c r="H133" s="20">
        <v>0</v>
      </c>
      <c r="I133" s="20">
        <v>0</v>
      </c>
      <c r="J133" s="20">
        <f t="shared" si="12"/>
        <v>0</v>
      </c>
      <c r="K133" s="20">
        <v>2000</v>
      </c>
      <c r="L133" s="20">
        <v>2000</v>
      </c>
      <c r="M133" s="20">
        <f t="shared" si="13"/>
        <v>0</v>
      </c>
      <c r="N133" s="20">
        <v>0</v>
      </c>
      <c r="O133" s="20">
        <v>0</v>
      </c>
      <c r="P133" s="20">
        <f t="shared" si="14"/>
        <v>0</v>
      </c>
    </row>
    <row r="134" spans="1:16" s="21" customFormat="1" ht="20.25">
      <c r="A134" s="11" t="s">
        <v>123</v>
      </c>
      <c r="B134" s="19">
        <f t="shared" si="16"/>
        <v>3000</v>
      </c>
      <c r="C134" s="19">
        <f t="shared" si="16"/>
        <v>3000</v>
      </c>
      <c r="D134" s="20">
        <f t="shared" si="16"/>
        <v>0</v>
      </c>
      <c r="E134" s="20">
        <v>0</v>
      </c>
      <c r="F134" s="20">
        <v>0</v>
      </c>
      <c r="G134" s="20">
        <f t="shared" si="11"/>
        <v>0</v>
      </c>
      <c r="H134" s="20">
        <v>0</v>
      </c>
      <c r="I134" s="20">
        <v>0</v>
      </c>
      <c r="J134" s="20">
        <f t="shared" si="12"/>
        <v>0</v>
      </c>
      <c r="K134" s="20">
        <v>3000</v>
      </c>
      <c r="L134" s="20">
        <v>3000</v>
      </c>
      <c r="M134" s="20">
        <f t="shared" si="13"/>
        <v>0</v>
      </c>
      <c r="N134" s="20">
        <v>0</v>
      </c>
      <c r="O134" s="20">
        <v>0</v>
      </c>
      <c r="P134" s="20">
        <f t="shared" si="14"/>
        <v>0</v>
      </c>
    </row>
    <row r="135" spans="1:16" s="21" customFormat="1" ht="20.25">
      <c r="A135" s="11" t="s">
        <v>121</v>
      </c>
      <c r="B135" s="19">
        <f t="shared" si="16"/>
        <v>2500</v>
      </c>
      <c r="C135" s="19">
        <f t="shared" si="16"/>
        <v>2500</v>
      </c>
      <c r="D135" s="20">
        <f t="shared" si="16"/>
        <v>0</v>
      </c>
      <c r="E135" s="20">
        <v>0</v>
      </c>
      <c r="F135" s="20">
        <v>0</v>
      </c>
      <c r="G135" s="20">
        <f t="shared" si="11"/>
        <v>0</v>
      </c>
      <c r="H135" s="20">
        <v>0</v>
      </c>
      <c r="I135" s="20">
        <v>0</v>
      </c>
      <c r="J135" s="20">
        <f t="shared" si="12"/>
        <v>0</v>
      </c>
      <c r="K135" s="20">
        <v>2500</v>
      </c>
      <c r="L135" s="20">
        <v>2500</v>
      </c>
      <c r="M135" s="20">
        <f t="shared" si="13"/>
        <v>0</v>
      </c>
      <c r="N135" s="20">
        <v>0</v>
      </c>
      <c r="O135" s="20">
        <v>0</v>
      </c>
      <c r="P135" s="20">
        <f t="shared" si="14"/>
        <v>0</v>
      </c>
    </row>
    <row r="136" spans="1:16" s="21" customFormat="1" ht="20.25">
      <c r="A136" s="11" t="s">
        <v>166</v>
      </c>
      <c r="B136" s="19">
        <f t="shared" si="16"/>
        <v>0</v>
      </c>
      <c r="C136" s="19">
        <f t="shared" si="16"/>
        <v>1000</v>
      </c>
      <c r="D136" s="20">
        <f t="shared" si="16"/>
        <v>1000</v>
      </c>
      <c r="E136" s="20">
        <v>0</v>
      </c>
      <c r="F136" s="20">
        <v>0</v>
      </c>
      <c r="G136" s="20">
        <f t="shared" si="11"/>
        <v>0</v>
      </c>
      <c r="H136" s="20">
        <v>0</v>
      </c>
      <c r="I136" s="20">
        <v>0</v>
      </c>
      <c r="J136" s="20">
        <f t="shared" si="12"/>
        <v>0</v>
      </c>
      <c r="K136" s="20">
        <v>0</v>
      </c>
      <c r="L136" s="20">
        <v>1000</v>
      </c>
      <c r="M136" s="20">
        <f t="shared" si="13"/>
        <v>1000</v>
      </c>
      <c r="N136" s="20">
        <v>0</v>
      </c>
      <c r="O136" s="20">
        <v>0</v>
      </c>
      <c r="P136" s="20">
        <f t="shared" si="14"/>
        <v>0</v>
      </c>
    </row>
    <row r="137" spans="1:16" s="21" customFormat="1" ht="20.25">
      <c r="A137" s="11" t="s">
        <v>97</v>
      </c>
      <c r="B137" s="19">
        <f t="shared" si="16"/>
        <v>1500</v>
      </c>
      <c r="C137" s="19">
        <f t="shared" si="16"/>
        <v>1500</v>
      </c>
      <c r="D137" s="20">
        <f t="shared" si="16"/>
        <v>0</v>
      </c>
      <c r="E137" s="20">
        <v>0</v>
      </c>
      <c r="F137" s="20">
        <v>0</v>
      </c>
      <c r="G137" s="20">
        <f t="shared" si="11"/>
        <v>0</v>
      </c>
      <c r="H137" s="20">
        <v>0</v>
      </c>
      <c r="I137" s="20">
        <v>0</v>
      </c>
      <c r="J137" s="20">
        <f t="shared" si="12"/>
        <v>0</v>
      </c>
      <c r="K137" s="20">
        <v>1500</v>
      </c>
      <c r="L137" s="20">
        <v>1500</v>
      </c>
      <c r="M137" s="20">
        <f t="shared" si="13"/>
        <v>0</v>
      </c>
      <c r="N137" s="20">
        <v>0</v>
      </c>
      <c r="O137" s="20">
        <v>0</v>
      </c>
      <c r="P137" s="20">
        <f t="shared" si="14"/>
        <v>0</v>
      </c>
    </row>
    <row r="138" spans="1:16" s="21" customFormat="1" ht="20.25">
      <c r="A138" s="10" t="s">
        <v>142</v>
      </c>
      <c r="B138" s="24">
        <f t="shared" si="16"/>
        <v>10400</v>
      </c>
      <c r="C138" s="24">
        <f t="shared" si="16"/>
        <v>10400</v>
      </c>
      <c r="D138" s="41">
        <f t="shared" si="16"/>
        <v>0</v>
      </c>
      <c r="E138" s="23">
        <f>SUM(E139,E140,E141)</f>
        <v>0</v>
      </c>
      <c r="F138" s="23">
        <f>SUM(F139,F140,F141)</f>
        <v>0</v>
      </c>
      <c r="G138" s="23">
        <f t="shared" si="11"/>
        <v>0</v>
      </c>
      <c r="H138" s="23">
        <f>SUM(H139,H140,H141)</f>
        <v>0</v>
      </c>
      <c r="I138" s="23">
        <f>SUM(I139,I140,I141)</f>
        <v>0</v>
      </c>
      <c r="J138" s="23">
        <f t="shared" si="12"/>
        <v>0</v>
      </c>
      <c r="K138" s="23">
        <f>SUM(K139,K140,K141)</f>
        <v>6400</v>
      </c>
      <c r="L138" s="23">
        <f>SUM(L139,L140,L141)</f>
        <v>6400</v>
      </c>
      <c r="M138" s="23">
        <f t="shared" si="13"/>
        <v>0</v>
      </c>
      <c r="N138" s="23">
        <f>SUM(N139,N140,N141)</f>
        <v>4000</v>
      </c>
      <c r="O138" s="23">
        <f>SUM(O139,O140,O141)</f>
        <v>4000</v>
      </c>
      <c r="P138" s="23">
        <f t="shared" si="14"/>
        <v>0</v>
      </c>
    </row>
    <row r="139" spans="1:16" s="21" customFormat="1" ht="20.25">
      <c r="A139" s="11" t="s">
        <v>77</v>
      </c>
      <c r="B139" s="19">
        <f aca="true" t="shared" si="18" ref="B139:D154">SUM(E139,H139,K139,N139)</f>
        <v>7000</v>
      </c>
      <c r="C139" s="19">
        <f t="shared" si="18"/>
        <v>7000</v>
      </c>
      <c r="D139" s="20">
        <f t="shared" si="18"/>
        <v>0</v>
      </c>
      <c r="E139" s="20">
        <v>0</v>
      </c>
      <c r="F139" s="20">
        <v>0</v>
      </c>
      <c r="G139" s="20">
        <f t="shared" si="11"/>
        <v>0</v>
      </c>
      <c r="H139" s="20">
        <v>0</v>
      </c>
      <c r="I139" s="20">
        <v>0</v>
      </c>
      <c r="J139" s="20">
        <f t="shared" si="12"/>
        <v>0</v>
      </c>
      <c r="K139" s="20">
        <v>3000</v>
      </c>
      <c r="L139" s="20">
        <v>3000</v>
      </c>
      <c r="M139" s="20">
        <f t="shared" si="13"/>
        <v>0</v>
      </c>
      <c r="N139" s="20">
        <v>4000</v>
      </c>
      <c r="O139" s="20">
        <v>4000</v>
      </c>
      <c r="P139" s="20">
        <f t="shared" si="14"/>
        <v>0</v>
      </c>
    </row>
    <row r="140" spans="1:16" s="21" customFormat="1" ht="20.25">
      <c r="A140" s="11" t="s">
        <v>131</v>
      </c>
      <c r="B140" s="19">
        <f t="shared" si="18"/>
        <v>900</v>
      </c>
      <c r="C140" s="19">
        <f t="shared" si="18"/>
        <v>900</v>
      </c>
      <c r="D140" s="20">
        <f t="shared" si="18"/>
        <v>0</v>
      </c>
      <c r="E140" s="20">
        <v>0</v>
      </c>
      <c r="F140" s="20">
        <v>0</v>
      </c>
      <c r="G140" s="20">
        <f t="shared" si="11"/>
        <v>0</v>
      </c>
      <c r="H140" s="20">
        <v>0</v>
      </c>
      <c r="I140" s="20">
        <v>0</v>
      </c>
      <c r="J140" s="20">
        <f t="shared" si="12"/>
        <v>0</v>
      </c>
      <c r="K140" s="20">
        <v>900</v>
      </c>
      <c r="L140" s="20">
        <v>900</v>
      </c>
      <c r="M140" s="20">
        <f t="shared" si="13"/>
        <v>0</v>
      </c>
      <c r="N140" s="20">
        <v>0</v>
      </c>
      <c r="O140" s="20">
        <v>0</v>
      </c>
      <c r="P140" s="20">
        <f t="shared" si="14"/>
        <v>0</v>
      </c>
    </row>
    <row r="141" spans="1:16" s="21" customFormat="1" ht="20.25">
      <c r="A141" s="11" t="s">
        <v>128</v>
      </c>
      <c r="B141" s="19">
        <f t="shared" si="18"/>
        <v>2500</v>
      </c>
      <c r="C141" s="19">
        <f t="shared" si="18"/>
        <v>2500</v>
      </c>
      <c r="D141" s="20">
        <f t="shared" si="18"/>
        <v>0</v>
      </c>
      <c r="E141" s="20">
        <v>0</v>
      </c>
      <c r="F141" s="20">
        <v>0</v>
      </c>
      <c r="G141" s="20">
        <f t="shared" si="11"/>
        <v>0</v>
      </c>
      <c r="H141" s="20">
        <v>0</v>
      </c>
      <c r="I141" s="20">
        <v>0</v>
      </c>
      <c r="J141" s="20">
        <f t="shared" si="12"/>
        <v>0</v>
      </c>
      <c r="K141" s="20">
        <v>2500</v>
      </c>
      <c r="L141" s="20">
        <v>2500</v>
      </c>
      <c r="M141" s="20">
        <f t="shared" si="13"/>
        <v>0</v>
      </c>
      <c r="N141" s="20">
        <v>0</v>
      </c>
      <c r="O141" s="20">
        <v>0</v>
      </c>
      <c r="P141" s="20">
        <f t="shared" si="14"/>
        <v>0</v>
      </c>
    </row>
    <row r="142" spans="1:16" s="21" customFormat="1" ht="20.25">
      <c r="A142" s="11" t="s">
        <v>76</v>
      </c>
      <c r="B142" s="19">
        <f t="shared" si="18"/>
        <v>38476</v>
      </c>
      <c r="C142" s="19">
        <f t="shared" si="18"/>
        <v>38476</v>
      </c>
      <c r="D142" s="20">
        <f t="shared" si="18"/>
        <v>0</v>
      </c>
      <c r="E142" s="20">
        <v>0</v>
      </c>
      <c r="F142" s="20">
        <v>0</v>
      </c>
      <c r="G142" s="20">
        <f t="shared" si="11"/>
        <v>0</v>
      </c>
      <c r="H142" s="20">
        <v>0</v>
      </c>
      <c r="I142" s="20">
        <v>0</v>
      </c>
      <c r="J142" s="20">
        <f t="shared" si="12"/>
        <v>0</v>
      </c>
      <c r="K142" s="20">
        <v>0</v>
      </c>
      <c r="L142" s="20">
        <v>0</v>
      </c>
      <c r="M142" s="20">
        <f t="shared" si="13"/>
        <v>0</v>
      </c>
      <c r="N142" s="20">
        <v>38476</v>
      </c>
      <c r="O142" s="20">
        <v>38476</v>
      </c>
      <c r="P142" s="20">
        <f t="shared" si="14"/>
        <v>0</v>
      </c>
    </row>
    <row r="143" spans="1:16" s="27" customFormat="1" ht="20.25">
      <c r="A143" s="34" t="s">
        <v>42</v>
      </c>
      <c r="B143" s="35">
        <f t="shared" si="18"/>
        <v>40000</v>
      </c>
      <c r="C143" s="35">
        <f t="shared" si="18"/>
        <v>40000</v>
      </c>
      <c r="D143" s="23">
        <f t="shared" si="18"/>
        <v>0</v>
      </c>
      <c r="E143" s="36">
        <v>0</v>
      </c>
      <c r="F143" s="36">
        <v>0</v>
      </c>
      <c r="G143" s="36">
        <f t="shared" si="11"/>
        <v>0</v>
      </c>
      <c r="H143" s="36">
        <v>0</v>
      </c>
      <c r="I143" s="36">
        <v>0</v>
      </c>
      <c r="J143" s="36">
        <f t="shared" si="12"/>
        <v>0</v>
      </c>
      <c r="K143" s="36">
        <v>40000</v>
      </c>
      <c r="L143" s="36">
        <v>40000</v>
      </c>
      <c r="M143" s="36">
        <f t="shared" si="13"/>
        <v>0</v>
      </c>
      <c r="N143" s="36">
        <v>0</v>
      </c>
      <c r="O143" s="36">
        <v>0</v>
      </c>
      <c r="P143" s="36">
        <f t="shared" si="14"/>
        <v>0</v>
      </c>
    </row>
    <row r="144" spans="1:16" s="21" customFormat="1" ht="20.25">
      <c r="A144" s="11" t="s">
        <v>41</v>
      </c>
      <c r="B144" s="19">
        <f t="shared" si="18"/>
        <v>47000</v>
      </c>
      <c r="C144" s="19">
        <f t="shared" si="18"/>
        <v>54000</v>
      </c>
      <c r="D144" s="20">
        <f t="shared" si="18"/>
        <v>7000</v>
      </c>
      <c r="E144" s="20">
        <v>0</v>
      </c>
      <c r="F144" s="20">
        <v>0</v>
      </c>
      <c r="G144" s="20">
        <f t="shared" si="11"/>
        <v>0</v>
      </c>
      <c r="H144" s="20">
        <v>0</v>
      </c>
      <c r="I144" s="20">
        <v>0</v>
      </c>
      <c r="J144" s="20">
        <f t="shared" si="12"/>
        <v>0</v>
      </c>
      <c r="K144" s="20">
        <v>2000</v>
      </c>
      <c r="L144" s="20">
        <v>9000</v>
      </c>
      <c r="M144" s="20">
        <f t="shared" si="13"/>
        <v>7000</v>
      </c>
      <c r="N144" s="20">
        <v>45000</v>
      </c>
      <c r="O144" s="20">
        <v>45000</v>
      </c>
      <c r="P144" s="20">
        <f t="shared" si="14"/>
        <v>0</v>
      </c>
    </row>
    <row r="145" spans="1:16" s="33" customFormat="1" ht="20.25">
      <c r="A145" s="10" t="s">
        <v>17</v>
      </c>
      <c r="B145" s="24">
        <f t="shared" si="18"/>
        <v>50000</v>
      </c>
      <c r="C145" s="24">
        <f t="shared" si="18"/>
        <v>50000</v>
      </c>
      <c r="D145" s="23">
        <f t="shared" si="18"/>
        <v>0</v>
      </c>
      <c r="E145" s="23">
        <f>SUM(E146,E147,E148)</f>
        <v>15000</v>
      </c>
      <c r="F145" s="23">
        <f>SUM(F146,F147,F148)</f>
        <v>15000</v>
      </c>
      <c r="G145" s="23">
        <f t="shared" si="11"/>
        <v>0</v>
      </c>
      <c r="H145" s="23">
        <f>SUM(H146,H147,H148)</f>
        <v>0</v>
      </c>
      <c r="I145" s="23">
        <f>SUM(I146,I147,I148)</f>
        <v>0</v>
      </c>
      <c r="J145" s="23">
        <f t="shared" si="12"/>
        <v>0</v>
      </c>
      <c r="K145" s="23">
        <f>SUM(K146,K147,K148)</f>
        <v>0</v>
      </c>
      <c r="L145" s="23">
        <f>SUM(L146,L147,L148)</f>
        <v>0</v>
      </c>
      <c r="M145" s="23">
        <f t="shared" si="13"/>
        <v>0</v>
      </c>
      <c r="N145" s="23">
        <f>SUM(N146,N147,N148)</f>
        <v>35000</v>
      </c>
      <c r="O145" s="23">
        <f>SUM(O146,O147,O148)</f>
        <v>35000</v>
      </c>
      <c r="P145" s="23">
        <f t="shared" si="14"/>
        <v>0</v>
      </c>
    </row>
    <row r="146" spans="1:16" s="21" customFormat="1" ht="20.25">
      <c r="A146" s="11" t="s">
        <v>18</v>
      </c>
      <c r="B146" s="19">
        <f t="shared" si="18"/>
        <v>15000</v>
      </c>
      <c r="C146" s="19">
        <f t="shared" si="18"/>
        <v>15000</v>
      </c>
      <c r="D146" s="20">
        <f t="shared" si="18"/>
        <v>0</v>
      </c>
      <c r="E146" s="20">
        <v>15000</v>
      </c>
      <c r="F146" s="20">
        <v>15000</v>
      </c>
      <c r="G146" s="20">
        <f aca="true" t="shared" si="19" ref="G146:G196">SUM(F146-E146)</f>
        <v>0</v>
      </c>
      <c r="H146" s="20">
        <v>0</v>
      </c>
      <c r="I146" s="20">
        <v>0</v>
      </c>
      <c r="J146" s="20">
        <f aca="true" t="shared" si="20" ref="J146:J196">SUM(I146-H146)</f>
        <v>0</v>
      </c>
      <c r="K146" s="20">
        <v>0</v>
      </c>
      <c r="L146" s="20">
        <v>0</v>
      </c>
      <c r="M146" s="20">
        <f aca="true" t="shared" si="21" ref="M146:M196">SUM(L146-K146)</f>
        <v>0</v>
      </c>
      <c r="N146" s="20">
        <v>0</v>
      </c>
      <c r="O146" s="20">
        <v>0</v>
      </c>
      <c r="P146" s="20">
        <f aca="true" t="shared" si="22" ref="P146:P196">SUM(O146-N146)</f>
        <v>0</v>
      </c>
    </row>
    <row r="147" spans="1:16" s="21" customFormat="1" ht="20.25">
      <c r="A147" s="11" t="s">
        <v>79</v>
      </c>
      <c r="B147" s="19">
        <f t="shared" si="18"/>
        <v>15000</v>
      </c>
      <c r="C147" s="19">
        <f t="shared" si="18"/>
        <v>15000</v>
      </c>
      <c r="D147" s="20">
        <f t="shared" si="18"/>
        <v>0</v>
      </c>
      <c r="E147" s="20">
        <v>0</v>
      </c>
      <c r="F147" s="20">
        <v>0</v>
      </c>
      <c r="G147" s="20">
        <f t="shared" si="19"/>
        <v>0</v>
      </c>
      <c r="H147" s="20">
        <v>0</v>
      </c>
      <c r="I147" s="20">
        <v>0</v>
      </c>
      <c r="J147" s="20">
        <f t="shared" si="20"/>
        <v>0</v>
      </c>
      <c r="K147" s="20">
        <v>0</v>
      </c>
      <c r="L147" s="20">
        <v>0</v>
      </c>
      <c r="M147" s="20">
        <f t="shared" si="21"/>
        <v>0</v>
      </c>
      <c r="N147" s="20">
        <v>15000</v>
      </c>
      <c r="O147" s="20">
        <v>15000</v>
      </c>
      <c r="P147" s="20">
        <f t="shared" si="22"/>
        <v>0</v>
      </c>
    </row>
    <row r="148" spans="1:16" s="21" customFormat="1" ht="20.25">
      <c r="A148" s="11" t="s">
        <v>80</v>
      </c>
      <c r="B148" s="19">
        <f t="shared" si="18"/>
        <v>20000</v>
      </c>
      <c r="C148" s="19">
        <f t="shared" si="18"/>
        <v>20000</v>
      </c>
      <c r="D148" s="20">
        <f t="shared" si="18"/>
        <v>0</v>
      </c>
      <c r="E148" s="20">
        <v>0</v>
      </c>
      <c r="F148" s="20">
        <v>0</v>
      </c>
      <c r="G148" s="20">
        <f t="shared" si="19"/>
        <v>0</v>
      </c>
      <c r="H148" s="20">
        <v>0</v>
      </c>
      <c r="I148" s="20">
        <v>0</v>
      </c>
      <c r="J148" s="20">
        <f t="shared" si="20"/>
        <v>0</v>
      </c>
      <c r="K148" s="20">
        <v>0</v>
      </c>
      <c r="L148" s="20">
        <v>0</v>
      </c>
      <c r="M148" s="20">
        <f t="shared" si="21"/>
        <v>0</v>
      </c>
      <c r="N148" s="20">
        <v>20000</v>
      </c>
      <c r="O148" s="20">
        <v>20000</v>
      </c>
      <c r="P148" s="20">
        <f t="shared" si="22"/>
        <v>0</v>
      </c>
    </row>
    <row r="149" spans="1:16" s="21" customFormat="1" ht="20.25">
      <c r="A149" s="10" t="s">
        <v>20</v>
      </c>
      <c r="B149" s="24">
        <f t="shared" si="18"/>
        <v>1251654</v>
      </c>
      <c r="C149" s="24">
        <f t="shared" si="18"/>
        <v>1306604</v>
      </c>
      <c r="D149" s="23">
        <f t="shared" si="18"/>
        <v>54950</v>
      </c>
      <c r="E149" s="23">
        <f>SUM(E150,E152)</f>
        <v>55000</v>
      </c>
      <c r="F149" s="23">
        <f>SUM(F150,F152)</f>
        <v>55000</v>
      </c>
      <c r="G149" s="23">
        <f t="shared" si="19"/>
        <v>0</v>
      </c>
      <c r="H149" s="23">
        <f>SUM(H150,H152)</f>
        <v>43000</v>
      </c>
      <c r="I149" s="23">
        <f>SUM(I150,I152)</f>
        <v>88708</v>
      </c>
      <c r="J149" s="23">
        <f t="shared" si="20"/>
        <v>45708</v>
      </c>
      <c r="K149" s="23">
        <f>SUM(K150,K152)</f>
        <v>133074</v>
      </c>
      <c r="L149" s="23">
        <f>SUM(L150,L152)</f>
        <v>142316</v>
      </c>
      <c r="M149" s="23">
        <f t="shared" si="21"/>
        <v>9242</v>
      </c>
      <c r="N149" s="23">
        <f>SUM(N150,N152)</f>
        <v>1020580</v>
      </c>
      <c r="O149" s="23">
        <f>SUM(O150,O152)</f>
        <v>1020580</v>
      </c>
      <c r="P149" s="23">
        <f t="shared" si="22"/>
        <v>0</v>
      </c>
    </row>
    <row r="150" spans="1:16" s="21" customFormat="1" ht="20.25">
      <c r="A150" s="10" t="s">
        <v>21</v>
      </c>
      <c r="B150" s="24">
        <f t="shared" si="18"/>
        <v>80000</v>
      </c>
      <c r="C150" s="24">
        <f t="shared" si="18"/>
        <v>94100</v>
      </c>
      <c r="D150" s="23">
        <f t="shared" si="18"/>
        <v>14100</v>
      </c>
      <c r="E150" s="23">
        <f>SUM(E151)</f>
        <v>0</v>
      </c>
      <c r="F150" s="23">
        <f>SUM(F151)</f>
        <v>0</v>
      </c>
      <c r="G150" s="23">
        <f t="shared" si="19"/>
        <v>0</v>
      </c>
      <c r="H150" s="23">
        <f>SUM(H151)</f>
        <v>0</v>
      </c>
      <c r="I150" s="23">
        <f>SUM(I151)</f>
        <v>14100</v>
      </c>
      <c r="J150" s="23">
        <f t="shared" si="20"/>
        <v>14100</v>
      </c>
      <c r="K150" s="23">
        <f>SUM(K151)</f>
        <v>80000</v>
      </c>
      <c r="L150" s="23">
        <f>SUM(L151)</f>
        <v>80000</v>
      </c>
      <c r="M150" s="23">
        <f t="shared" si="21"/>
        <v>0</v>
      </c>
      <c r="N150" s="23">
        <f>SUM(N151)</f>
        <v>0</v>
      </c>
      <c r="O150" s="23">
        <f>SUM(O151)</f>
        <v>0</v>
      </c>
      <c r="P150" s="23">
        <f t="shared" si="22"/>
        <v>0</v>
      </c>
    </row>
    <row r="151" spans="1:16" s="21" customFormat="1" ht="20.25">
      <c r="A151" s="11" t="s">
        <v>22</v>
      </c>
      <c r="B151" s="19">
        <f t="shared" si="18"/>
        <v>80000</v>
      </c>
      <c r="C151" s="19">
        <f t="shared" si="18"/>
        <v>94100</v>
      </c>
      <c r="D151" s="20">
        <f t="shared" si="18"/>
        <v>14100</v>
      </c>
      <c r="E151" s="20">
        <v>0</v>
      </c>
      <c r="F151" s="20">
        <v>0</v>
      </c>
      <c r="G151" s="20">
        <f t="shared" si="19"/>
        <v>0</v>
      </c>
      <c r="H151" s="20">
        <v>0</v>
      </c>
      <c r="I151" s="20">
        <v>14100</v>
      </c>
      <c r="J151" s="20">
        <f t="shared" si="20"/>
        <v>14100</v>
      </c>
      <c r="K151" s="20">
        <v>80000</v>
      </c>
      <c r="L151" s="20">
        <v>80000</v>
      </c>
      <c r="M151" s="20">
        <f t="shared" si="21"/>
        <v>0</v>
      </c>
      <c r="N151" s="20">
        <v>0</v>
      </c>
      <c r="O151" s="20">
        <v>0</v>
      </c>
      <c r="P151" s="20">
        <f t="shared" si="22"/>
        <v>0</v>
      </c>
    </row>
    <row r="152" spans="1:16" s="21" customFormat="1" ht="20.25">
      <c r="A152" s="10" t="s">
        <v>12</v>
      </c>
      <c r="B152" s="24">
        <f t="shared" si="18"/>
        <v>1171654</v>
      </c>
      <c r="C152" s="24">
        <f t="shared" si="18"/>
        <v>1212504</v>
      </c>
      <c r="D152" s="23">
        <f t="shared" si="18"/>
        <v>40850</v>
      </c>
      <c r="E152" s="23">
        <f>SUM(E153)</f>
        <v>55000</v>
      </c>
      <c r="F152" s="23">
        <f>SUM(F153)</f>
        <v>55000</v>
      </c>
      <c r="G152" s="23">
        <f>SUM(G153)</f>
        <v>0</v>
      </c>
      <c r="H152" s="23">
        <f>SUM(H153)</f>
        <v>43000</v>
      </c>
      <c r="I152" s="23">
        <f>SUM(I153)</f>
        <v>74608</v>
      </c>
      <c r="J152" s="23">
        <f t="shared" si="20"/>
        <v>31608</v>
      </c>
      <c r="K152" s="23">
        <f>SUM(K153)</f>
        <v>53074</v>
      </c>
      <c r="L152" s="23">
        <f>SUM(L153)</f>
        <v>62316</v>
      </c>
      <c r="M152" s="23">
        <f t="shared" si="21"/>
        <v>9242</v>
      </c>
      <c r="N152" s="23">
        <f>SUM(N153)</f>
        <v>1020580</v>
      </c>
      <c r="O152" s="23">
        <f>SUM(O153)</f>
        <v>1020580</v>
      </c>
      <c r="P152" s="23">
        <f t="shared" si="22"/>
        <v>0</v>
      </c>
    </row>
    <row r="153" spans="1:16" s="21" customFormat="1" ht="20.25">
      <c r="A153" s="10" t="s">
        <v>103</v>
      </c>
      <c r="B153" s="24">
        <f>SUM(E153,H153,K153,N153)</f>
        <v>1171654</v>
      </c>
      <c r="C153" s="24">
        <f>SUM(F153,I153,L153,O153)</f>
        <v>1212504</v>
      </c>
      <c r="D153" s="23">
        <f t="shared" si="18"/>
        <v>40850</v>
      </c>
      <c r="E153" s="23">
        <f>SUM(E154:E164)</f>
        <v>55000</v>
      </c>
      <c r="F153" s="23">
        <f aca="true" t="shared" si="23" ref="F153:P153">SUM(F154:F164)</f>
        <v>55000</v>
      </c>
      <c r="G153" s="23">
        <f t="shared" si="23"/>
        <v>0</v>
      </c>
      <c r="H153" s="23">
        <f t="shared" si="23"/>
        <v>43000</v>
      </c>
      <c r="I153" s="23">
        <f t="shared" si="23"/>
        <v>74608</v>
      </c>
      <c r="J153" s="23">
        <f t="shared" si="23"/>
        <v>31608</v>
      </c>
      <c r="K153" s="23">
        <f t="shared" si="23"/>
        <v>53074</v>
      </c>
      <c r="L153" s="23">
        <f t="shared" si="23"/>
        <v>62316</v>
      </c>
      <c r="M153" s="23">
        <f t="shared" si="23"/>
        <v>9242</v>
      </c>
      <c r="N153" s="23">
        <f t="shared" si="23"/>
        <v>1020580</v>
      </c>
      <c r="O153" s="23">
        <f t="shared" si="23"/>
        <v>1020580</v>
      </c>
      <c r="P153" s="23">
        <f t="shared" si="23"/>
        <v>0</v>
      </c>
    </row>
    <row r="154" spans="1:16" s="21" customFormat="1" ht="20.25">
      <c r="A154" s="11" t="s">
        <v>23</v>
      </c>
      <c r="B154" s="19">
        <f t="shared" si="18"/>
        <v>83000</v>
      </c>
      <c r="C154" s="19">
        <f t="shared" si="18"/>
        <v>98000</v>
      </c>
      <c r="D154" s="20">
        <f t="shared" si="18"/>
        <v>15000</v>
      </c>
      <c r="E154" s="29">
        <v>0</v>
      </c>
      <c r="F154" s="29">
        <v>0</v>
      </c>
      <c r="G154" s="20">
        <f t="shared" si="19"/>
        <v>0</v>
      </c>
      <c r="H154" s="29">
        <v>43000</v>
      </c>
      <c r="I154" s="29">
        <v>58000</v>
      </c>
      <c r="J154" s="20">
        <f t="shared" si="20"/>
        <v>15000</v>
      </c>
      <c r="K154" s="29">
        <v>0</v>
      </c>
      <c r="L154" s="29">
        <v>0</v>
      </c>
      <c r="M154" s="20">
        <f t="shared" si="21"/>
        <v>0</v>
      </c>
      <c r="N154" s="29">
        <v>40000</v>
      </c>
      <c r="O154" s="29">
        <v>40000</v>
      </c>
      <c r="P154" s="20">
        <f t="shared" si="22"/>
        <v>0</v>
      </c>
    </row>
    <row r="155" spans="1:16" s="21" customFormat="1" ht="20.25">
      <c r="A155" s="11" t="s">
        <v>47</v>
      </c>
      <c r="B155" s="19">
        <f aca="true" t="shared" si="24" ref="B155:D195">SUM(E155,H155,K155,N155)</f>
        <v>8074</v>
      </c>
      <c r="C155" s="19">
        <f t="shared" si="24"/>
        <v>8074</v>
      </c>
      <c r="D155" s="20">
        <f t="shared" si="24"/>
        <v>0</v>
      </c>
      <c r="E155" s="29">
        <v>0</v>
      </c>
      <c r="F155" s="29">
        <v>0</v>
      </c>
      <c r="G155" s="20">
        <f t="shared" si="19"/>
        <v>0</v>
      </c>
      <c r="H155" s="29">
        <v>0</v>
      </c>
      <c r="I155" s="29">
        <v>0</v>
      </c>
      <c r="J155" s="20">
        <f t="shared" si="20"/>
        <v>0</v>
      </c>
      <c r="K155" s="29">
        <v>8074</v>
      </c>
      <c r="L155" s="29">
        <v>8074</v>
      </c>
      <c r="M155" s="20">
        <f t="shared" si="21"/>
        <v>0</v>
      </c>
      <c r="N155" s="29">
        <v>0</v>
      </c>
      <c r="O155" s="29">
        <v>0</v>
      </c>
      <c r="P155" s="20">
        <f t="shared" si="22"/>
        <v>0</v>
      </c>
    </row>
    <row r="156" spans="1:16" s="21" customFormat="1" ht="20.25">
      <c r="A156" s="11" t="s">
        <v>24</v>
      </c>
      <c r="B156" s="19">
        <f t="shared" si="24"/>
        <v>505580</v>
      </c>
      <c r="C156" s="19">
        <f t="shared" si="24"/>
        <v>531430</v>
      </c>
      <c r="D156" s="20">
        <f t="shared" si="24"/>
        <v>25850</v>
      </c>
      <c r="E156" s="20">
        <v>40000</v>
      </c>
      <c r="F156" s="20">
        <v>40000</v>
      </c>
      <c r="G156" s="20">
        <f t="shared" si="19"/>
        <v>0</v>
      </c>
      <c r="H156" s="20">
        <v>0</v>
      </c>
      <c r="I156" s="20">
        <v>16608</v>
      </c>
      <c r="J156" s="20">
        <f t="shared" si="20"/>
        <v>16608</v>
      </c>
      <c r="K156" s="20">
        <v>0</v>
      </c>
      <c r="L156" s="20">
        <v>9242</v>
      </c>
      <c r="M156" s="20">
        <f t="shared" si="21"/>
        <v>9242</v>
      </c>
      <c r="N156" s="20">
        <v>465580</v>
      </c>
      <c r="O156" s="20">
        <v>465580</v>
      </c>
      <c r="P156" s="20">
        <f t="shared" si="22"/>
        <v>0</v>
      </c>
    </row>
    <row r="157" spans="1:16" s="21" customFormat="1" ht="20.25">
      <c r="A157" s="11" t="s">
        <v>82</v>
      </c>
      <c r="B157" s="19">
        <f t="shared" si="24"/>
        <v>100000</v>
      </c>
      <c r="C157" s="19">
        <f t="shared" si="24"/>
        <v>100000</v>
      </c>
      <c r="D157" s="20">
        <f t="shared" si="24"/>
        <v>0</v>
      </c>
      <c r="E157" s="20">
        <v>0</v>
      </c>
      <c r="F157" s="20">
        <v>0</v>
      </c>
      <c r="G157" s="20">
        <f t="shared" si="19"/>
        <v>0</v>
      </c>
      <c r="H157" s="20">
        <v>0</v>
      </c>
      <c r="I157" s="20">
        <v>0</v>
      </c>
      <c r="J157" s="20">
        <f t="shared" si="20"/>
        <v>0</v>
      </c>
      <c r="K157" s="20">
        <v>0</v>
      </c>
      <c r="L157" s="20">
        <v>0</v>
      </c>
      <c r="M157" s="20">
        <f t="shared" si="21"/>
        <v>0</v>
      </c>
      <c r="N157" s="20">
        <v>100000</v>
      </c>
      <c r="O157" s="20">
        <v>100000</v>
      </c>
      <c r="P157" s="20">
        <f t="shared" si="22"/>
        <v>0</v>
      </c>
    </row>
    <row r="158" spans="1:16" s="21" customFormat="1" ht="20.25">
      <c r="A158" s="11" t="s">
        <v>66</v>
      </c>
      <c r="B158" s="19">
        <f t="shared" si="24"/>
        <v>120000</v>
      </c>
      <c r="C158" s="19">
        <f t="shared" si="24"/>
        <v>120000</v>
      </c>
      <c r="D158" s="20">
        <f t="shared" si="24"/>
        <v>0</v>
      </c>
      <c r="E158" s="20">
        <v>0</v>
      </c>
      <c r="F158" s="20">
        <v>0</v>
      </c>
      <c r="G158" s="20">
        <f t="shared" si="19"/>
        <v>0</v>
      </c>
      <c r="H158" s="20">
        <v>0</v>
      </c>
      <c r="I158" s="20">
        <v>0</v>
      </c>
      <c r="J158" s="20">
        <f t="shared" si="20"/>
        <v>0</v>
      </c>
      <c r="K158" s="20">
        <v>0</v>
      </c>
      <c r="L158" s="20">
        <v>0</v>
      </c>
      <c r="M158" s="20">
        <f t="shared" si="21"/>
        <v>0</v>
      </c>
      <c r="N158" s="20">
        <v>120000</v>
      </c>
      <c r="O158" s="20">
        <v>120000</v>
      </c>
      <c r="P158" s="20">
        <f t="shared" si="22"/>
        <v>0</v>
      </c>
    </row>
    <row r="159" spans="1:16" s="21" customFormat="1" ht="20.25">
      <c r="A159" s="11" t="s">
        <v>67</v>
      </c>
      <c r="B159" s="19">
        <f t="shared" si="24"/>
        <v>295000</v>
      </c>
      <c r="C159" s="19">
        <f t="shared" si="24"/>
        <v>295000</v>
      </c>
      <c r="D159" s="20">
        <f t="shared" si="24"/>
        <v>0</v>
      </c>
      <c r="E159" s="20">
        <v>0</v>
      </c>
      <c r="F159" s="20">
        <v>0</v>
      </c>
      <c r="G159" s="20">
        <f t="shared" si="19"/>
        <v>0</v>
      </c>
      <c r="H159" s="20">
        <v>0</v>
      </c>
      <c r="I159" s="20">
        <v>0</v>
      </c>
      <c r="J159" s="20">
        <f t="shared" si="20"/>
        <v>0</v>
      </c>
      <c r="K159" s="20">
        <v>0</v>
      </c>
      <c r="L159" s="20">
        <v>0</v>
      </c>
      <c r="M159" s="20">
        <f t="shared" si="21"/>
        <v>0</v>
      </c>
      <c r="N159" s="20">
        <v>295000</v>
      </c>
      <c r="O159" s="20">
        <v>295000</v>
      </c>
      <c r="P159" s="20">
        <f t="shared" si="22"/>
        <v>0</v>
      </c>
    </row>
    <row r="160" spans="1:16" s="21" customFormat="1" ht="20.25">
      <c r="A160" s="11" t="s">
        <v>48</v>
      </c>
      <c r="B160" s="19">
        <f t="shared" si="24"/>
        <v>18000</v>
      </c>
      <c r="C160" s="19">
        <f t="shared" si="24"/>
        <v>18000</v>
      </c>
      <c r="D160" s="20">
        <f t="shared" si="24"/>
        <v>0</v>
      </c>
      <c r="E160" s="20">
        <v>0</v>
      </c>
      <c r="F160" s="20">
        <v>0</v>
      </c>
      <c r="G160" s="20">
        <f t="shared" si="19"/>
        <v>0</v>
      </c>
      <c r="H160" s="20">
        <v>0</v>
      </c>
      <c r="I160" s="20">
        <v>0</v>
      </c>
      <c r="J160" s="20">
        <f t="shared" si="20"/>
        <v>0</v>
      </c>
      <c r="K160" s="20">
        <v>18000</v>
      </c>
      <c r="L160" s="20">
        <v>18000</v>
      </c>
      <c r="M160" s="20">
        <f t="shared" si="21"/>
        <v>0</v>
      </c>
      <c r="N160" s="20">
        <v>0</v>
      </c>
      <c r="O160" s="20">
        <v>0</v>
      </c>
      <c r="P160" s="20">
        <f t="shared" si="22"/>
        <v>0</v>
      </c>
    </row>
    <row r="161" spans="1:16" s="21" customFormat="1" ht="20.25">
      <c r="A161" s="11" t="s">
        <v>49</v>
      </c>
      <c r="B161" s="19">
        <f t="shared" si="24"/>
        <v>15000</v>
      </c>
      <c r="C161" s="19">
        <f t="shared" si="24"/>
        <v>15000</v>
      </c>
      <c r="D161" s="20">
        <f t="shared" si="24"/>
        <v>0</v>
      </c>
      <c r="E161" s="20">
        <v>15000</v>
      </c>
      <c r="F161" s="20">
        <v>15000</v>
      </c>
      <c r="G161" s="20">
        <f t="shared" si="19"/>
        <v>0</v>
      </c>
      <c r="H161" s="20">
        <v>0</v>
      </c>
      <c r="I161" s="20">
        <v>0</v>
      </c>
      <c r="J161" s="20">
        <f t="shared" si="20"/>
        <v>0</v>
      </c>
      <c r="K161" s="20">
        <v>0</v>
      </c>
      <c r="L161" s="20">
        <v>0</v>
      </c>
      <c r="M161" s="20">
        <f t="shared" si="21"/>
        <v>0</v>
      </c>
      <c r="N161" s="20">
        <v>0</v>
      </c>
      <c r="O161" s="20">
        <v>0</v>
      </c>
      <c r="P161" s="20">
        <f t="shared" si="22"/>
        <v>0</v>
      </c>
    </row>
    <row r="162" spans="1:16" s="25" customFormat="1" ht="19.5">
      <c r="A162" s="11" t="s">
        <v>25</v>
      </c>
      <c r="B162" s="20">
        <f t="shared" si="24"/>
        <v>5000</v>
      </c>
      <c r="C162" s="20">
        <f t="shared" si="24"/>
        <v>5000</v>
      </c>
      <c r="D162" s="20">
        <f t="shared" si="24"/>
        <v>0</v>
      </c>
      <c r="E162" s="20">
        <v>0</v>
      </c>
      <c r="F162" s="20">
        <v>0</v>
      </c>
      <c r="G162" s="20">
        <f t="shared" si="19"/>
        <v>0</v>
      </c>
      <c r="H162" s="20">
        <v>0</v>
      </c>
      <c r="I162" s="20">
        <v>0</v>
      </c>
      <c r="J162" s="20">
        <f t="shared" si="20"/>
        <v>0</v>
      </c>
      <c r="K162" s="20">
        <v>5000</v>
      </c>
      <c r="L162" s="20">
        <v>5000</v>
      </c>
      <c r="M162" s="20">
        <f t="shared" si="21"/>
        <v>0</v>
      </c>
      <c r="N162" s="20">
        <v>0</v>
      </c>
      <c r="O162" s="20">
        <v>0</v>
      </c>
      <c r="P162" s="20">
        <f t="shared" si="22"/>
        <v>0</v>
      </c>
    </row>
    <row r="163" spans="1:16" s="21" customFormat="1" ht="20.25">
      <c r="A163" s="11" t="s">
        <v>147</v>
      </c>
      <c r="B163" s="19">
        <f t="shared" si="24"/>
        <v>2000</v>
      </c>
      <c r="C163" s="19">
        <f t="shared" si="24"/>
        <v>2000</v>
      </c>
      <c r="D163" s="20">
        <f t="shared" si="24"/>
        <v>0</v>
      </c>
      <c r="E163" s="20">
        <v>0</v>
      </c>
      <c r="F163" s="20">
        <v>0</v>
      </c>
      <c r="G163" s="20">
        <f t="shared" si="19"/>
        <v>0</v>
      </c>
      <c r="H163" s="20">
        <v>0</v>
      </c>
      <c r="I163" s="20">
        <v>0</v>
      </c>
      <c r="J163" s="20">
        <f t="shared" si="20"/>
        <v>0</v>
      </c>
      <c r="K163" s="20">
        <v>2000</v>
      </c>
      <c r="L163" s="20">
        <v>2000</v>
      </c>
      <c r="M163" s="20">
        <f t="shared" si="21"/>
        <v>0</v>
      </c>
      <c r="N163" s="20">
        <v>0</v>
      </c>
      <c r="O163" s="20">
        <v>0</v>
      </c>
      <c r="P163" s="20">
        <f t="shared" si="22"/>
        <v>0</v>
      </c>
    </row>
    <row r="164" spans="1:16" s="21" customFormat="1" ht="20.25">
      <c r="A164" s="11" t="s">
        <v>152</v>
      </c>
      <c r="B164" s="19">
        <f>SUM(E164,H164,K164,N164)</f>
        <v>20000</v>
      </c>
      <c r="C164" s="19">
        <f>SUM(F164,I164,L164,O164)</f>
        <v>20000</v>
      </c>
      <c r="D164" s="20">
        <f>SUM(G164,J164,M164,P164)</f>
        <v>0</v>
      </c>
      <c r="E164" s="20">
        <v>0</v>
      </c>
      <c r="F164" s="20">
        <v>0</v>
      </c>
      <c r="G164" s="20">
        <f>SUM(F164-E164)</f>
        <v>0</v>
      </c>
      <c r="H164" s="20">
        <v>0</v>
      </c>
      <c r="I164" s="20">
        <v>0</v>
      </c>
      <c r="J164" s="20">
        <f t="shared" si="20"/>
        <v>0</v>
      </c>
      <c r="K164" s="20">
        <v>20000</v>
      </c>
      <c r="L164" s="20">
        <v>20000</v>
      </c>
      <c r="M164" s="20">
        <f>SUM(L164-K164)</f>
        <v>0</v>
      </c>
      <c r="N164" s="20">
        <v>0</v>
      </c>
      <c r="O164" s="20">
        <v>0</v>
      </c>
      <c r="P164" s="20">
        <f>SUM(O164-N164)</f>
        <v>0</v>
      </c>
    </row>
    <row r="165" spans="1:16" s="21" customFormat="1" ht="20.25">
      <c r="A165" s="10" t="s">
        <v>104</v>
      </c>
      <c r="B165" s="24">
        <f t="shared" si="24"/>
        <v>1000</v>
      </c>
      <c r="C165" s="24">
        <f t="shared" si="24"/>
        <v>1000</v>
      </c>
      <c r="D165" s="23">
        <f t="shared" si="24"/>
        <v>0</v>
      </c>
      <c r="E165" s="23">
        <f aca="true" t="shared" si="25" ref="E165:O167">SUM(E166)</f>
        <v>0</v>
      </c>
      <c r="F165" s="23">
        <f t="shared" si="25"/>
        <v>0</v>
      </c>
      <c r="G165" s="23">
        <f t="shared" si="19"/>
        <v>0</v>
      </c>
      <c r="H165" s="23">
        <f t="shared" si="25"/>
        <v>0</v>
      </c>
      <c r="I165" s="23">
        <f t="shared" si="25"/>
        <v>0</v>
      </c>
      <c r="J165" s="23">
        <f t="shared" si="20"/>
        <v>0</v>
      </c>
      <c r="K165" s="23">
        <f t="shared" si="25"/>
        <v>1000</v>
      </c>
      <c r="L165" s="23">
        <f t="shared" si="25"/>
        <v>1000</v>
      </c>
      <c r="M165" s="23">
        <f t="shared" si="21"/>
        <v>0</v>
      </c>
      <c r="N165" s="23">
        <f t="shared" si="25"/>
        <v>0</v>
      </c>
      <c r="O165" s="23">
        <f t="shared" si="25"/>
        <v>0</v>
      </c>
      <c r="P165" s="23">
        <f t="shared" si="22"/>
        <v>0</v>
      </c>
    </row>
    <row r="166" spans="1:16" s="21" customFormat="1" ht="20.25">
      <c r="A166" s="10" t="s">
        <v>12</v>
      </c>
      <c r="B166" s="24">
        <f t="shared" si="24"/>
        <v>1000</v>
      </c>
      <c r="C166" s="24">
        <f t="shared" si="24"/>
        <v>1000</v>
      </c>
      <c r="D166" s="23">
        <f t="shared" si="24"/>
        <v>0</v>
      </c>
      <c r="E166" s="23">
        <f t="shared" si="25"/>
        <v>0</v>
      </c>
      <c r="F166" s="23">
        <f t="shared" si="25"/>
        <v>0</v>
      </c>
      <c r="G166" s="23">
        <f t="shared" si="19"/>
        <v>0</v>
      </c>
      <c r="H166" s="23">
        <f t="shared" si="25"/>
        <v>0</v>
      </c>
      <c r="I166" s="23">
        <f t="shared" si="25"/>
        <v>0</v>
      </c>
      <c r="J166" s="23">
        <f t="shared" si="20"/>
        <v>0</v>
      </c>
      <c r="K166" s="23">
        <f t="shared" si="25"/>
        <v>1000</v>
      </c>
      <c r="L166" s="23">
        <f t="shared" si="25"/>
        <v>1000</v>
      </c>
      <c r="M166" s="23">
        <f t="shared" si="21"/>
        <v>0</v>
      </c>
      <c r="N166" s="23">
        <f t="shared" si="25"/>
        <v>0</v>
      </c>
      <c r="O166" s="23">
        <f t="shared" si="25"/>
        <v>0</v>
      </c>
      <c r="P166" s="23">
        <f t="shared" si="22"/>
        <v>0</v>
      </c>
    </row>
    <row r="167" spans="1:16" s="21" customFormat="1" ht="20.25">
      <c r="A167" s="10" t="s">
        <v>103</v>
      </c>
      <c r="B167" s="24">
        <f t="shared" si="24"/>
        <v>1000</v>
      </c>
      <c r="C167" s="24">
        <f t="shared" si="24"/>
        <v>1000</v>
      </c>
      <c r="D167" s="23">
        <f t="shared" si="24"/>
        <v>0</v>
      </c>
      <c r="E167" s="23">
        <f t="shared" si="25"/>
        <v>0</v>
      </c>
      <c r="F167" s="23">
        <f t="shared" si="25"/>
        <v>0</v>
      </c>
      <c r="G167" s="23">
        <f t="shared" si="19"/>
        <v>0</v>
      </c>
      <c r="H167" s="23">
        <f t="shared" si="25"/>
        <v>0</v>
      </c>
      <c r="I167" s="23">
        <f t="shared" si="25"/>
        <v>0</v>
      </c>
      <c r="J167" s="23">
        <f t="shared" si="20"/>
        <v>0</v>
      </c>
      <c r="K167" s="23">
        <f t="shared" si="25"/>
        <v>1000</v>
      </c>
      <c r="L167" s="23">
        <f t="shared" si="25"/>
        <v>1000</v>
      </c>
      <c r="M167" s="23">
        <f t="shared" si="21"/>
        <v>0</v>
      </c>
      <c r="N167" s="23">
        <f t="shared" si="25"/>
        <v>0</v>
      </c>
      <c r="O167" s="23">
        <f t="shared" si="25"/>
        <v>0</v>
      </c>
      <c r="P167" s="23">
        <f t="shared" si="22"/>
        <v>0</v>
      </c>
    </row>
    <row r="168" spans="1:16" s="25" customFormat="1" ht="19.5">
      <c r="A168" s="11" t="s">
        <v>102</v>
      </c>
      <c r="B168" s="20">
        <f t="shared" si="24"/>
        <v>1000</v>
      </c>
      <c r="C168" s="20">
        <f t="shared" si="24"/>
        <v>1000</v>
      </c>
      <c r="D168" s="20">
        <f t="shared" si="24"/>
        <v>0</v>
      </c>
      <c r="E168" s="20">
        <v>0</v>
      </c>
      <c r="F168" s="20">
        <v>0</v>
      </c>
      <c r="G168" s="20">
        <f t="shared" si="19"/>
        <v>0</v>
      </c>
      <c r="H168" s="20">
        <v>0</v>
      </c>
      <c r="I168" s="20">
        <v>0</v>
      </c>
      <c r="J168" s="20">
        <f t="shared" si="20"/>
        <v>0</v>
      </c>
      <c r="K168" s="20">
        <v>1000</v>
      </c>
      <c r="L168" s="20">
        <v>1000</v>
      </c>
      <c r="M168" s="20">
        <f t="shared" si="21"/>
        <v>0</v>
      </c>
      <c r="N168" s="20">
        <v>0</v>
      </c>
      <c r="O168" s="20">
        <v>0</v>
      </c>
      <c r="P168" s="20">
        <f t="shared" si="22"/>
        <v>0</v>
      </c>
    </row>
    <row r="169" spans="1:51" s="13" customFormat="1" ht="23.25" customHeight="1">
      <c r="A169" s="10" t="s">
        <v>26</v>
      </c>
      <c r="B169" s="24">
        <f t="shared" si="24"/>
        <v>120860</v>
      </c>
      <c r="C169" s="24">
        <f t="shared" si="24"/>
        <v>120860</v>
      </c>
      <c r="D169" s="23">
        <f t="shared" si="24"/>
        <v>0</v>
      </c>
      <c r="E169" s="23">
        <f>SUM(E170,E176,E179)</f>
        <v>94800</v>
      </c>
      <c r="F169" s="23">
        <f>SUM(F170,F176,F179)</f>
        <v>94800</v>
      </c>
      <c r="G169" s="23">
        <f t="shared" si="19"/>
        <v>0</v>
      </c>
      <c r="H169" s="23">
        <f>SUM(H170,H176,H179)</f>
        <v>0</v>
      </c>
      <c r="I169" s="23">
        <f>SUM(I170,I176,I179)</f>
        <v>0</v>
      </c>
      <c r="J169" s="23">
        <f t="shared" si="20"/>
        <v>0</v>
      </c>
      <c r="K169" s="23">
        <f>SUM(K170,K176,K179)</f>
        <v>26060</v>
      </c>
      <c r="L169" s="23">
        <f>SUM(L170,L176,L179)</f>
        <v>26060</v>
      </c>
      <c r="M169" s="23">
        <f t="shared" si="21"/>
        <v>0</v>
      </c>
      <c r="N169" s="23">
        <f>SUM(N170,N176,N179)</f>
        <v>0</v>
      </c>
      <c r="O169" s="23">
        <f>SUM(O170,O176,O179)</f>
        <v>0</v>
      </c>
      <c r="P169" s="23">
        <f t="shared" si="22"/>
        <v>0</v>
      </c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</row>
    <row r="170" spans="1:16" s="25" customFormat="1" ht="19.5">
      <c r="A170" s="10" t="s">
        <v>9</v>
      </c>
      <c r="B170" s="23">
        <f t="shared" si="24"/>
        <v>10000</v>
      </c>
      <c r="C170" s="23">
        <f t="shared" si="24"/>
        <v>10000</v>
      </c>
      <c r="D170" s="23">
        <f t="shared" si="24"/>
        <v>0</v>
      </c>
      <c r="E170" s="28">
        <f>SUM(E171)</f>
        <v>10000</v>
      </c>
      <c r="F170" s="28">
        <f>SUM(F171)</f>
        <v>10000</v>
      </c>
      <c r="G170" s="23">
        <f t="shared" si="19"/>
        <v>0</v>
      </c>
      <c r="H170" s="28">
        <f>SUM(H171)</f>
        <v>0</v>
      </c>
      <c r="I170" s="28">
        <f>SUM(I171)</f>
        <v>0</v>
      </c>
      <c r="J170" s="23">
        <f t="shared" si="20"/>
        <v>0</v>
      </c>
      <c r="K170" s="28">
        <f>SUM(K171)</f>
        <v>0</v>
      </c>
      <c r="L170" s="28">
        <f>SUM(L171)</f>
        <v>0</v>
      </c>
      <c r="M170" s="23">
        <f t="shared" si="21"/>
        <v>0</v>
      </c>
      <c r="N170" s="28">
        <f>SUM(N171)</f>
        <v>0</v>
      </c>
      <c r="O170" s="28">
        <f>SUM(O171)</f>
        <v>0</v>
      </c>
      <c r="P170" s="23">
        <f t="shared" si="22"/>
        <v>0</v>
      </c>
    </row>
    <row r="171" spans="1:16" s="21" customFormat="1" ht="20.25">
      <c r="A171" s="10" t="s">
        <v>27</v>
      </c>
      <c r="B171" s="24">
        <f t="shared" si="24"/>
        <v>10000</v>
      </c>
      <c r="C171" s="24">
        <f t="shared" si="24"/>
        <v>10000</v>
      </c>
      <c r="D171" s="23">
        <f t="shared" si="24"/>
        <v>0</v>
      </c>
      <c r="E171" s="23">
        <f aca="true" t="shared" si="26" ref="E171:P171">SUM(E172,E173,E174,E175)</f>
        <v>10000</v>
      </c>
      <c r="F171" s="23">
        <f t="shared" si="26"/>
        <v>10000</v>
      </c>
      <c r="G171" s="23">
        <f t="shared" si="26"/>
        <v>0</v>
      </c>
      <c r="H171" s="23">
        <f t="shared" si="26"/>
        <v>0</v>
      </c>
      <c r="I171" s="23">
        <f t="shared" si="26"/>
        <v>0</v>
      </c>
      <c r="J171" s="23">
        <f t="shared" si="26"/>
        <v>0</v>
      </c>
      <c r="K171" s="23">
        <f t="shared" si="26"/>
        <v>0</v>
      </c>
      <c r="L171" s="23">
        <f t="shared" si="26"/>
        <v>0</v>
      </c>
      <c r="M171" s="23">
        <f t="shared" si="26"/>
        <v>0</v>
      </c>
      <c r="N171" s="23">
        <f t="shared" si="26"/>
        <v>0</v>
      </c>
      <c r="O171" s="23">
        <f t="shared" si="26"/>
        <v>0</v>
      </c>
      <c r="P171" s="23">
        <f t="shared" si="26"/>
        <v>0</v>
      </c>
    </row>
    <row r="172" spans="1:51" s="13" customFormat="1" ht="23.25" customHeight="1">
      <c r="A172" s="11" t="s">
        <v>55</v>
      </c>
      <c r="B172" s="19">
        <f t="shared" si="24"/>
        <v>10000</v>
      </c>
      <c r="C172" s="19">
        <f t="shared" si="24"/>
        <v>10000</v>
      </c>
      <c r="D172" s="20">
        <f t="shared" si="24"/>
        <v>0</v>
      </c>
      <c r="E172" s="20">
        <v>10000</v>
      </c>
      <c r="F172" s="20">
        <v>10000</v>
      </c>
      <c r="G172" s="20">
        <f t="shared" si="19"/>
        <v>0</v>
      </c>
      <c r="H172" s="20">
        <v>0</v>
      </c>
      <c r="I172" s="20">
        <v>0</v>
      </c>
      <c r="J172" s="20">
        <f t="shared" si="20"/>
        <v>0</v>
      </c>
      <c r="K172" s="20">
        <v>0</v>
      </c>
      <c r="L172" s="20">
        <v>0</v>
      </c>
      <c r="M172" s="20">
        <f t="shared" si="21"/>
        <v>0</v>
      </c>
      <c r="N172" s="20">
        <v>0</v>
      </c>
      <c r="O172" s="20">
        <v>0</v>
      </c>
      <c r="P172" s="20">
        <f t="shared" si="22"/>
        <v>0</v>
      </c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</row>
    <row r="173" spans="1:51" s="13" customFormat="1" ht="23.25" customHeight="1" hidden="1">
      <c r="A173" s="44"/>
      <c r="B173" s="19">
        <f t="shared" si="24"/>
        <v>0</v>
      </c>
      <c r="C173" s="19">
        <f t="shared" si="24"/>
        <v>0</v>
      </c>
      <c r="D173" s="20">
        <f t="shared" si="24"/>
        <v>0</v>
      </c>
      <c r="E173" s="20"/>
      <c r="F173" s="20"/>
      <c r="G173" s="20">
        <f>SUM(F173-E173)</f>
        <v>0</v>
      </c>
      <c r="H173" s="20">
        <v>0</v>
      </c>
      <c r="I173" s="20">
        <v>0</v>
      </c>
      <c r="J173" s="20">
        <f>SUM(I173-H173)</f>
        <v>0</v>
      </c>
      <c r="K173" s="20">
        <v>0</v>
      </c>
      <c r="L173" s="20">
        <v>0</v>
      </c>
      <c r="M173" s="20">
        <f>SUM(L173-K173)</f>
        <v>0</v>
      </c>
      <c r="N173" s="20">
        <v>0</v>
      </c>
      <c r="O173" s="20">
        <v>0</v>
      </c>
      <c r="P173" s="20">
        <f>SUM(O173-N173)</f>
        <v>0</v>
      </c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</row>
    <row r="174" spans="1:51" s="13" customFormat="1" ht="23.25" customHeight="1" hidden="1">
      <c r="A174" s="11"/>
      <c r="B174" s="19">
        <f t="shared" si="24"/>
        <v>0</v>
      </c>
      <c r="C174" s="19">
        <f t="shared" si="24"/>
        <v>0</v>
      </c>
      <c r="D174" s="20">
        <f t="shared" si="24"/>
        <v>0</v>
      </c>
      <c r="E174" s="20"/>
      <c r="F174" s="20"/>
      <c r="G174" s="20">
        <f>SUM(F174-E174)</f>
        <v>0</v>
      </c>
      <c r="H174" s="20">
        <v>0</v>
      </c>
      <c r="I174" s="20">
        <v>0</v>
      </c>
      <c r="J174" s="20">
        <f>SUM(I174-H174)</f>
        <v>0</v>
      </c>
      <c r="K174" s="20">
        <v>0</v>
      </c>
      <c r="L174" s="20">
        <v>0</v>
      </c>
      <c r="M174" s="20">
        <f>SUM(L174-K174)</f>
        <v>0</v>
      </c>
      <c r="N174" s="20">
        <v>0</v>
      </c>
      <c r="O174" s="20">
        <v>0</v>
      </c>
      <c r="P174" s="20">
        <f>SUM(O174-N174)</f>
        <v>0</v>
      </c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</row>
    <row r="175" spans="1:51" s="13" customFormat="1" ht="23.25" customHeight="1" hidden="1">
      <c r="A175" s="11"/>
      <c r="B175" s="19">
        <f t="shared" si="24"/>
        <v>0</v>
      </c>
      <c r="C175" s="19">
        <f t="shared" si="24"/>
        <v>0</v>
      </c>
      <c r="D175" s="20">
        <f t="shared" si="24"/>
        <v>0</v>
      </c>
      <c r="E175" s="20"/>
      <c r="F175" s="20"/>
      <c r="G175" s="20">
        <f>SUM(F175-E175)</f>
        <v>0</v>
      </c>
      <c r="H175" s="20">
        <v>0</v>
      </c>
      <c r="I175" s="20">
        <v>0</v>
      </c>
      <c r="J175" s="20">
        <f>SUM(I175-H175)</f>
        <v>0</v>
      </c>
      <c r="K175" s="20">
        <v>0</v>
      </c>
      <c r="L175" s="20">
        <v>0</v>
      </c>
      <c r="M175" s="20">
        <f>SUM(L175-K175)</f>
        <v>0</v>
      </c>
      <c r="N175" s="20">
        <v>0</v>
      </c>
      <c r="O175" s="20">
        <v>0</v>
      </c>
      <c r="P175" s="20">
        <f>SUM(O175-N175)</f>
        <v>0</v>
      </c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</row>
    <row r="176" spans="1:16" s="25" customFormat="1" ht="19.5">
      <c r="A176" s="10" t="s">
        <v>6</v>
      </c>
      <c r="B176" s="23">
        <f t="shared" si="24"/>
        <v>10000</v>
      </c>
      <c r="C176" s="23">
        <f t="shared" si="24"/>
        <v>10000</v>
      </c>
      <c r="D176" s="23">
        <f t="shared" si="24"/>
        <v>0</v>
      </c>
      <c r="E176" s="28">
        <f aca="true" t="shared" si="27" ref="E176:O177">SUM(E177)</f>
        <v>10000</v>
      </c>
      <c r="F176" s="28">
        <f t="shared" si="27"/>
        <v>10000</v>
      </c>
      <c r="G176" s="23">
        <f t="shared" si="19"/>
        <v>0</v>
      </c>
      <c r="H176" s="28">
        <f t="shared" si="27"/>
        <v>0</v>
      </c>
      <c r="I176" s="28">
        <f t="shared" si="27"/>
        <v>0</v>
      </c>
      <c r="J176" s="23">
        <f t="shared" si="20"/>
        <v>0</v>
      </c>
      <c r="K176" s="28">
        <f t="shared" si="27"/>
        <v>0</v>
      </c>
      <c r="L176" s="28">
        <f t="shared" si="27"/>
        <v>0</v>
      </c>
      <c r="M176" s="23">
        <f t="shared" si="21"/>
        <v>0</v>
      </c>
      <c r="N176" s="28">
        <f t="shared" si="27"/>
        <v>0</v>
      </c>
      <c r="O176" s="28">
        <f t="shared" si="27"/>
        <v>0</v>
      </c>
      <c r="P176" s="23">
        <f t="shared" si="22"/>
        <v>0</v>
      </c>
    </row>
    <row r="177" spans="1:16" s="21" customFormat="1" ht="20.25">
      <c r="A177" s="10" t="s">
        <v>27</v>
      </c>
      <c r="B177" s="24">
        <f t="shared" si="24"/>
        <v>10000</v>
      </c>
      <c r="C177" s="24">
        <f t="shared" si="24"/>
        <v>10000</v>
      </c>
      <c r="D177" s="23">
        <f t="shared" si="24"/>
        <v>0</v>
      </c>
      <c r="E177" s="23">
        <f t="shared" si="27"/>
        <v>10000</v>
      </c>
      <c r="F177" s="23">
        <f t="shared" si="27"/>
        <v>10000</v>
      </c>
      <c r="G177" s="23">
        <f t="shared" si="19"/>
        <v>0</v>
      </c>
      <c r="H177" s="23">
        <f t="shared" si="27"/>
        <v>0</v>
      </c>
      <c r="I177" s="23">
        <f t="shared" si="27"/>
        <v>0</v>
      </c>
      <c r="J177" s="23">
        <f t="shared" si="20"/>
        <v>0</v>
      </c>
      <c r="K177" s="23">
        <f t="shared" si="27"/>
        <v>0</v>
      </c>
      <c r="L177" s="23">
        <f t="shared" si="27"/>
        <v>0</v>
      </c>
      <c r="M177" s="23">
        <f t="shared" si="21"/>
        <v>0</v>
      </c>
      <c r="N177" s="23">
        <f t="shared" si="27"/>
        <v>0</v>
      </c>
      <c r="O177" s="23">
        <f t="shared" si="27"/>
        <v>0</v>
      </c>
      <c r="P177" s="23">
        <f t="shared" si="22"/>
        <v>0</v>
      </c>
    </row>
    <row r="178" spans="1:51" s="13" customFormat="1" ht="23.25" customHeight="1">
      <c r="A178" s="11" t="s">
        <v>56</v>
      </c>
      <c r="B178" s="19">
        <f t="shared" si="24"/>
        <v>10000</v>
      </c>
      <c r="C178" s="19">
        <f t="shared" si="24"/>
        <v>10000</v>
      </c>
      <c r="D178" s="20">
        <f t="shared" si="24"/>
        <v>0</v>
      </c>
      <c r="E178" s="20">
        <v>10000</v>
      </c>
      <c r="F178" s="20">
        <v>10000</v>
      </c>
      <c r="G178" s="20">
        <f t="shared" si="19"/>
        <v>0</v>
      </c>
      <c r="H178" s="20">
        <v>0</v>
      </c>
      <c r="I178" s="20">
        <v>0</v>
      </c>
      <c r="J178" s="20">
        <f t="shared" si="20"/>
        <v>0</v>
      </c>
      <c r="K178" s="20">
        <v>0</v>
      </c>
      <c r="L178" s="20">
        <v>0</v>
      </c>
      <c r="M178" s="20">
        <f t="shared" si="21"/>
        <v>0</v>
      </c>
      <c r="N178" s="20">
        <v>0</v>
      </c>
      <c r="O178" s="20">
        <v>0</v>
      </c>
      <c r="P178" s="20">
        <f t="shared" si="22"/>
        <v>0</v>
      </c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</row>
    <row r="179" spans="1:16" s="21" customFormat="1" ht="20.25">
      <c r="A179" s="10" t="s">
        <v>14</v>
      </c>
      <c r="B179" s="24">
        <f t="shared" si="24"/>
        <v>100860</v>
      </c>
      <c r="C179" s="24">
        <f t="shared" si="24"/>
        <v>100860</v>
      </c>
      <c r="D179" s="23">
        <f t="shared" si="24"/>
        <v>0</v>
      </c>
      <c r="E179" s="23">
        <f>SUM(E180)</f>
        <v>74800</v>
      </c>
      <c r="F179" s="23">
        <f>SUM(F180)</f>
        <v>74800</v>
      </c>
      <c r="G179" s="23">
        <f t="shared" si="19"/>
        <v>0</v>
      </c>
      <c r="H179" s="23">
        <f>SUM(H180)</f>
        <v>0</v>
      </c>
      <c r="I179" s="23">
        <f>SUM(I180)</f>
        <v>0</v>
      </c>
      <c r="J179" s="23">
        <f t="shared" si="20"/>
        <v>0</v>
      </c>
      <c r="K179" s="23">
        <f>SUM(K180)</f>
        <v>26060</v>
      </c>
      <c r="L179" s="23">
        <f>SUM(L180)</f>
        <v>26060</v>
      </c>
      <c r="M179" s="23">
        <f t="shared" si="21"/>
        <v>0</v>
      </c>
      <c r="N179" s="23">
        <f>SUM(N180)</f>
        <v>0</v>
      </c>
      <c r="O179" s="23">
        <f>SUM(O180)</f>
        <v>0</v>
      </c>
      <c r="P179" s="23">
        <f t="shared" si="22"/>
        <v>0</v>
      </c>
    </row>
    <row r="180" spans="1:16" s="21" customFormat="1" ht="20.25">
      <c r="A180" s="10" t="s">
        <v>27</v>
      </c>
      <c r="B180" s="24">
        <f t="shared" si="24"/>
        <v>100860</v>
      </c>
      <c r="C180" s="24">
        <f t="shared" si="24"/>
        <v>100860</v>
      </c>
      <c r="D180" s="23">
        <f t="shared" si="24"/>
        <v>0</v>
      </c>
      <c r="E180" s="23">
        <f aca="true" t="shared" si="28" ref="E180:P180">SUM(E181,E182,E183,E184,E185,E186,E187,E188,E189)</f>
        <v>74800</v>
      </c>
      <c r="F180" s="23">
        <f t="shared" si="28"/>
        <v>74800</v>
      </c>
      <c r="G180" s="23">
        <f t="shared" si="28"/>
        <v>0</v>
      </c>
      <c r="H180" s="23">
        <f t="shared" si="28"/>
        <v>0</v>
      </c>
      <c r="I180" s="23">
        <f t="shared" si="28"/>
        <v>0</v>
      </c>
      <c r="J180" s="23">
        <f t="shared" si="28"/>
        <v>0</v>
      </c>
      <c r="K180" s="23">
        <f t="shared" si="28"/>
        <v>26060</v>
      </c>
      <c r="L180" s="23">
        <f t="shared" si="28"/>
        <v>26060</v>
      </c>
      <c r="M180" s="23">
        <f t="shared" si="28"/>
        <v>0</v>
      </c>
      <c r="N180" s="23">
        <f t="shared" si="28"/>
        <v>0</v>
      </c>
      <c r="O180" s="23">
        <f t="shared" si="28"/>
        <v>0</v>
      </c>
      <c r="P180" s="23">
        <f t="shared" si="28"/>
        <v>0</v>
      </c>
    </row>
    <row r="181" spans="1:16" s="21" customFormat="1" ht="20.25">
      <c r="A181" s="11" t="s">
        <v>19</v>
      </c>
      <c r="B181" s="19">
        <f t="shared" si="24"/>
        <v>14800</v>
      </c>
      <c r="C181" s="19">
        <f t="shared" si="24"/>
        <v>14800</v>
      </c>
      <c r="D181" s="20">
        <f t="shared" si="24"/>
        <v>0</v>
      </c>
      <c r="E181" s="20">
        <v>0</v>
      </c>
      <c r="F181" s="20">
        <v>0</v>
      </c>
      <c r="G181" s="20">
        <f t="shared" si="19"/>
        <v>0</v>
      </c>
      <c r="H181" s="20">
        <v>0</v>
      </c>
      <c r="I181" s="20">
        <v>0</v>
      </c>
      <c r="J181" s="20">
        <f t="shared" si="20"/>
        <v>0</v>
      </c>
      <c r="K181" s="20">
        <v>14800</v>
      </c>
      <c r="L181" s="20">
        <v>14800</v>
      </c>
      <c r="M181" s="20">
        <f t="shared" si="21"/>
        <v>0</v>
      </c>
      <c r="N181" s="20">
        <v>0</v>
      </c>
      <c r="O181" s="20">
        <v>0</v>
      </c>
      <c r="P181" s="20">
        <f t="shared" si="22"/>
        <v>0</v>
      </c>
    </row>
    <row r="182" spans="1:16" s="21" customFormat="1" ht="20.25">
      <c r="A182" s="11" t="s">
        <v>60</v>
      </c>
      <c r="B182" s="19">
        <f t="shared" si="24"/>
        <v>1000</v>
      </c>
      <c r="C182" s="19">
        <f t="shared" si="24"/>
        <v>1000</v>
      </c>
      <c r="D182" s="20">
        <f t="shared" si="24"/>
        <v>0</v>
      </c>
      <c r="E182" s="29">
        <v>0</v>
      </c>
      <c r="F182" s="29">
        <v>0</v>
      </c>
      <c r="G182" s="20">
        <f t="shared" si="19"/>
        <v>0</v>
      </c>
      <c r="H182" s="29">
        <v>0</v>
      </c>
      <c r="I182" s="29">
        <v>0</v>
      </c>
      <c r="J182" s="20">
        <f t="shared" si="20"/>
        <v>0</v>
      </c>
      <c r="K182" s="29">
        <v>1000</v>
      </c>
      <c r="L182" s="29">
        <v>1000</v>
      </c>
      <c r="M182" s="20">
        <f t="shared" si="21"/>
        <v>0</v>
      </c>
      <c r="N182" s="29">
        <v>0</v>
      </c>
      <c r="O182" s="29">
        <v>0</v>
      </c>
      <c r="P182" s="20">
        <f t="shared" si="22"/>
        <v>0</v>
      </c>
    </row>
    <row r="183" spans="1:16" s="21" customFormat="1" ht="20.25">
      <c r="A183" s="11" t="s">
        <v>51</v>
      </c>
      <c r="B183" s="19">
        <f t="shared" si="24"/>
        <v>30000</v>
      </c>
      <c r="C183" s="19">
        <f t="shared" si="24"/>
        <v>30000</v>
      </c>
      <c r="D183" s="20">
        <f t="shared" si="24"/>
        <v>0</v>
      </c>
      <c r="E183" s="29">
        <v>30000</v>
      </c>
      <c r="F183" s="29">
        <v>30000</v>
      </c>
      <c r="G183" s="20">
        <f t="shared" si="19"/>
        <v>0</v>
      </c>
      <c r="H183" s="29">
        <v>0</v>
      </c>
      <c r="I183" s="29">
        <v>0</v>
      </c>
      <c r="J183" s="20">
        <f t="shared" si="20"/>
        <v>0</v>
      </c>
      <c r="K183" s="29">
        <v>0</v>
      </c>
      <c r="L183" s="29">
        <v>0</v>
      </c>
      <c r="M183" s="20">
        <f t="shared" si="21"/>
        <v>0</v>
      </c>
      <c r="N183" s="29">
        <v>0</v>
      </c>
      <c r="O183" s="29">
        <v>0</v>
      </c>
      <c r="P183" s="20">
        <f t="shared" si="22"/>
        <v>0</v>
      </c>
    </row>
    <row r="184" spans="1:16" s="21" customFormat="1" ht="20.25">
      <c r="A184" s="11" t="s">
        <v>52</v>
      </c>
      <c r="B184" s="19">
        <f t="shared" si="24"/>
        <v>30000</v>
      </c>
      <c r="C184" s="19">
        <f t="shared" si="24"/>
        <v>30000</v>
      </c>
      <c r="D184" s="20">
        <f t="shared" si="24"/>
        <v>0</v>
      </c>
      <c r="E184" s="29">
        <v>30000</v>
      </c>
      <c r="F184" s="29">
        <v>30000</v>
      </c>
      <c r="G184" s="20">
        <f t="shared" si="19"/>
        <v>0</v>
      </c>
      <c r="H184" s="29">
        <v>0</v>
      </c>
      <c r="I184" s="29">
        <v>0</v>
      </c>
      <c r="J184" s="20">
        <f t="shared" si="20"/>
        <v>0</v>
      </c>
      <c r="K184" s="29">
        <v>0</v>
      </c>
      <c r="L184" s="29">
        <v>0</v>
      </c>
      <c r="M184" s="20">
        <f t="shared" si="21"/>
        <v>0</v>
      </c>
      <c r="N184" s="29">
        <v>0</v>
      </c>
      <c r="O184" s="29">
        <v>0</v>
      </c>
      <c r="P184" s="20">
        <f t="shared" si="22"/>
        <v>0</v>
      </c>
    </row>
    <row r="185" spans="1:16" s="21" customFormat="1" ht="20.25">
      <c r="A185" s="11" t="s">
        <v>54</v>
      </c>
      <c r="B185" s="19">
        <f t="shared" si="24"/>
        <v>1800</v>
      </c>
      <c r="C185" s="19">
        <f t="shared" si="24"/>
        <v>1800</v>
      </c>
      <c r="D185" s="20">
        <f t="shared" si="24"/>
        <v>0</v>
      </c>
      <c r="E185" s="29">
        <v>1800</v>
      </c>
      <c r="F185" s="29">
        <v>1800</v>
      </c>
      <c r="G185" s="20">
        <f t="shared" si="19"/>
        <v>0</v>
      </c>
      <c r="H185" s="29">
        <v>0</v>
      </c>
      <c r="I185" s="29">
        <v>0</v>
      </c>
      <c r="J185" s="20">
        <f t="shared" si="20"/>
        <v>0</v>
      </c>
      <c r="K185" s="29">
        <v>0</v>
      </c>
      <c r="L185" s="29">
        <v>0</v>
      </c>
      <c r="M185" s="20">
        <f t="shared" si="21"/>
        <v>0</v>
      </c>
      <c r="N185" s="29">
        <v>0</v>
      </c>
      <c r="O185" s="29">
        <v>0</v>
      </c>
      <c r="P185" s="20">
        <f t="shared" si="22"/>
        <v>0</v>
      </c>
    </row>
    <row r="186" spans="1:16" s="21" customFormat="1" ht="20.25">
      <c r="A186" s="11" t="s">
        <v>53</v>
      </c>
      <c r="B186" s="19">
        <f t="shared" si="24"/>
        <v>13000</v>
      </c>
      <c r="C186" s="19">
        <f t="shared" si="24"/>
        <v>13000</v>
      </c>
      <c r="D186" s="20">
        <f t="shared" si="24"/>
        <v>0</v>
      </c>
      <c r="E186" s="20">
        <v>13000</v>
      </c>
      <c r="F186" s="20">
        <v>13000</v>
      </c>
      <c r="G186" s="20">
        <f t="shared" si="19"/>
        <v>0</v>
      </c>
      <c r="H186" s="20">
        <v>0</v>
      </c>
      <c r="I186" s="20">
        <v>0</v>
      </c>
      <c r="J186" s="20">
        <f t="shared" si="20"/>
        <v>0</v>
      </c>
      <c r="K186" s="20">
        <v>0</v>
      </c>
      <c r="L186" s="20">
        <v>0</v>
      </c>
      <c r="M186" s="20">
        <f t="shared" si="21"/>
        <v>0</v>
      </c>
      <c r="N186" s="20">
        <v>0</v>
      </c>
      <c r="O186" s="20">
        <v>0</v>
      </c>
      <c r="P186" s="20">
        <f t="shared" si="22"/>
        <v>0</v>
      </c>
    </row>
    <row r="187" spans="1:51" s="13" customFormat="1" ht="23.25" customHeight="1">
      <c r="A187" s="44" t="s">
        <v>150</v>
      </c>
      <c r="B187" s="19">
        <f t="shared" si="24"/>
        <v>4680</v>
      </c>
      <c r="C187" s="19">
        <f t="shared" si="24"/>
        <v>4680</v>
      </c>
      <c r="D187" s="20">
        <f t="shared" si="24"/>
        <v>0</v>
      </c>
      <c r="E187" s="20">
        <v>0</v>
      </c>
      <c r="F187" s="20">
        <v>0</v>
      </c>
      <c r="G187" s="20">
        <f t="shared" si="19"/>
        <v>0</v>
      </c>
      <c r="H187" s="20">
        <v>0</v>
      </c>
      <c r="I187" s="20">
        <v>0</v>
      </c>
      <c r="J187" s="20">
        <f t="shared" si="20"/>
        <v>0</v>
      </c>
      <c r="K187" s="20">
        <v>4680</v>
      </c>
      <c r="L187" s="20">
        <v>4680</v>
      </c>
      <c r="M187" s="20">
        <f t="shared" si="21"/>
        <v>0</v>
      </c>
      <c r="N187" s="20">
        <v>0</v>
      </c>
      <c r="O187" s="20">
        <v>0</v>
      </c>
      <c r="P187" s="20">
        <f t="shared" si="22"/>
        <v>0</v>
      </c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</row>
    <row r="188" spans="1:51" s="13" customFormat="1" ht="23.25" customHeight="1">
      <c r="A188" s="11" t="s">
        <v>151</v>
      </c>
      <c r="B188" s="19">
        <f t="shared" si="24"/>
        <v>5580</v>
      </c>
      <c r="C188" s="19">
        <f t="shared" si="24"/>
        <v>5580</v>
      </c>
      <c r="D188" s="20">
        <f t="shared" si="24"/>
        <v>0</v>
      </c>
      <c r="E188" s="20">
        <v>0</v>
      </c>
      <c r="F188" s="20">
        <v>0</v>
      </c>
      <c r="G188" s="20">
        <f t="shared" si="19"/>
        <v>0</v>
      </c>
      <c r="H188" s="20">
        <v>0</v>
      </c>
      <c r="I188" s="20">
        <v>0</v>
      </c>
      <c r="J188" s="20">
        <f t="shared" si="20"/>
        <v>0</v>
      </c>
      <c r="K188" s="20">
        <v>5580</v>
      </c>
      <c r="L188" s="20">
        <v>5580</v>
      </c>
      <c r="M188" s="20">
        <f t="shared" si="21"/>
        <v>0</v>
      </c>
      <c r="N188" s="20">
        <v>0</v>
      </c>
      <c r="O188" s="20">
        <v>0</v>
      </c>
      <c r="P188" s="20">
        <f t="shared" si="22"/>
        <v>0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</row>
    <row r="189" spans="1:51" s="13" customFormat="1" ht="23.25" customHeight="1" hidden="1">
      <c r="A189" s="11"/>
      <c r="B189" s="19">
        <f t="shared" si="24"/>
        <v>0</v>
      </c>
      <c r="C189" s="19">
        <f t="shared" si="24"/>
        <v>0</v>
      </c>
      <c r="D189" s="20">
        <f t="shared" si="24"/>
        <v>0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</row>
    <row r="190" spans="1:16" s="21" customFormat="1" ht="20.25">
      <c r="A190" s="10" t="s">
        <v>28</v>
      </c>
      <c r="B190" s="24">
        <f t="shared" si="24"/>
        <v>624000</v>
      </c>
      <c r="C190" s="24">
        <f t="shared" si="24"/>
        <v>624000</v>
      </c>
      <c r="D190" s="23">
        <f t="shared" si="24"/>
        <v>0</v>
      </c>
      <c r="E190" s="23">
        <f aca="true" t="shared" si="29" ref="E190:O191">SUM(E191)</f>
        <v>200000</v>
      </c>
      <c r="F190" s="23">
        <f t="shared" si="29"/>
        <v>200000</v>
      </c>
      <c r="G190" s="23">
        <f t="shared" si="19"/>
        <v>0</v>
      </c>
      <c r="H190" s="23">
        <f t="shared" si="29"/>
        <v>44000</v>
      </c>
      <c r="I190" s="23">
        <f t="shared" si="29"/>
        <v>44000</v>
      </c>
      <c r="J190" s="23">
        <f t="shared" si="20"/>
        <v>0</v>
      </c>
      <c r="K190" s="23">
        <f t="shared" si="29"/>
        <v>0</v>
      </c>
      <c r="L190" s="23">
        <f t="shared" si="29"/>
        <v>0</v>
      </c>
      <c r="M190" s="23">
        <f t="shared" si="21"/>
        <v>0</v>
      </c>
      <c r="N190" s="23">
        <f t="shared" si="29"/>
        <v>380000</v>
      </c>
      <c r="O190" s="23">
        <f t="shared" si="29"/>
        <v>380000</v>
      </c>
      <c r="P190" s="23">
        <f t="shared" si="22"/>
        <v>0</v>
      </c>
    </row>
    <row r="191" spans="1:16" s="21" customFormat="1" ht="20.25">
      <c r="A191" s="10" t="s">
        <v>6</v>
      </c>
      <c r="B191" s="24">
        <f t="shared" si="24"/>
        <v>624000</v>
      </c>
      <c r="C191" s="24">
        <f t="shared" si="24"/>
        <v>624000</v>
      </c>
      <c r="D191" s="23">
        <f t="shared" si="24"/>
        <v>0</v>
      </c>
      <c r="E191" s="23">
        <f t="shared" si="29"/>
        <v>200000</v>
      </c>
      <c r="F191" s="23">
        <f t="shared" si="29"/>
        <v>200000</v>
      </c>
      <c r="G191" s="23">
        <f t="shared" si="19"/>
        <v>0</v>
      </c>
      <c r="H191" s="23">
        <f t="shared" si="29"/>
        <v>44000</v>
      </c>
      <c r="I191" s="23">
        <f t="shared" si="29"/>
        <v>44000</v>
      </c>
      <c r="J191" s="23">
        <f t="shared" si="20"/>
        <v>0</v>
      </c>
      <c r="K191" s="23">
        <f t="shared" si="29"/>
        <v>0</v>
      </c>
      <c r="L191" s="23">
        <f t="shared" si="29"/>
        <v>0</v>
      </c>
      <c r="M191" s="23">
        <f t="shared" si="21"/>
        <v>0</v>
      </c>
      <c r="N191" s="23">
        <f t="shared" si="29"/>
        <v>380000</v>
      </c>
      <c r="O191" s="23">
        <f t="shared" si="29"/>
        <v>380000</v>
      </c>
      <c r="P191" s="23">
        <f t="shared" si="22"/>
        <v>0</v>
      </c>
    </row>
    <row r="192" spans="1:16" s="21" customFormat="1" ht="20.25">
      <c r="A192" s="10" t="s">
        <v>29</v>
      </c>
      <c r="B192" s="24">
        <f t="shared" si="24"/>
        <v>624000</v>
      </c>
      <c r="C192" s="24">
        <f t="shared" si="24"/>
        <v>624000</v>
      </c>
      <c r="D192" s="23">
        <f t="shared" si="24"/>
        <v>0</v>
      </c>
      <c r="E192" s="23">
        <f>SUM(E193:E196)</f>
        <v>200000</v>
      </c>
      <c r="F192" s="23">
        <f>SUM(F193:F196)</f>
        <v>200000</v>
      </c>
      <c r="G192" s="23">
        <f t="shared" si="19"/>
        <v>0</v>
      </c>
      <c r="H192" s="23">
        <f>SUM(H193:H196)</f>
        <v>44000</v>
      </c>
      <c r="I192" s="23">
        <f>SUM(I193:I196)</f>
        <v>44000</v>
      </c>
      <c r="J192" s="23">
        <f t="shared" si="20"/>
        <v>0</v>
      </c>
      <c r="K192" s="23">
        <f>SUM(K193:K196)</f>
        <v>0</v>
      </c>
      <c r="L192" s="23">
        <f>SUM(L193:L196)</f>
        <v>0</v>
      </c>
      <c r="M192" s="23">
        <f t="shared" si="21"/>
        <v>0</v>
      </c>
      <c r="N192" s="23">
        <f>SUM(N193:N196)</f>
        <v>380000</v>
      </c>
      <c r="O192" s="23">
        <f>SUM(O193:O196)</f>
        <v>380000</v>
      </c>
      <c r="P192" s="23">
        <f t="shared" si="22"/>
        <v>0</v>
      </c>
    </row>
    <row r="193" spans="1:16" s="21" customFormat="1" ht="20.25">
      <c r="A193" s="11" t="s">
        <v>59</v>
      </c>
      <c r="B193" s="19">
        <f t="shared" si="24"/>
        <v>44000</v>
      </c>
      <c r="C193" s="19">
        <f t="shared" si="24"/>
        <v>44000</v>
      </c>
      <c r="D193" s="20">
        <f t="shared" si="24"/>
        <v>0</v>
      </c>
      <c r="E193" s="20">
        <v>0</v>
      </c>
      <c r="F193" s="20">
        <v>0</v>
      </c>
      <c r="G193" s="20">
        <f t="shared" si="19"/>
        <v>0</v>
      </c>
      <c r="H193" s="20">
        <v>44000</v>
      </c>
      <c r="I193" s="20">
        <v>44000</v>
      </c>
      <c r="J193" s="20">
        <f t="shared" si="20"/>
        <v>0</v>
      </c>
      <c r="K193" s="20">
        <v>0</v>
      </c>
      <c r="L193" s="20">
        <v>0</v>
      </c>
      <c r="M193" s="20">
        <f t="shared" si="21"/>
        <v>0</v>
      </c>
      <c r="N193" s="20">
        <v>0</v>
      </c>
      <c r="O193" s="20">
        <v>0</v>
      </c>
      <c r="P193" s="20">
        <f t="shared" si="22"/>
        <v>0</v>
      </c>
    </row>
    <row r="194" spans="1:16" s="21" customFormat="1" ht="20.25">
      <c r="A194" s="11" t="s">
        <v>58</v>
      </c>
      <c r="B194" s="19">
        <f t="shared" si="24"/>
        <v>200000</v>
      </c>
      <c r="C194" s="19">
        <f t="shared" si="24"/>
        <v>200000</v>
      </c>
      <c r="D194" s="20">
        <f t="shared" si="24"/>
        <v>0</v>
      </c>
      <c r="E194" s="20">
        <v>200000</v>
      </c>
      <c r="F194" s="20">
        <v>200000</v>
      </c>
      <c r="G194" s="20">
        <f t="shared" si="19"/>
        <v>0</v>
      </c>
      <c r="H194" s="20">
        <v>0</v>
      </c>
      <c r="I194" s="20">
        <v>0</v>
      </c>
      <c r="J194" s="20">
        <f t="shared" si="20"/>
        <v>0</v>
      </c>
      <c r="K194" s="20">
        <v>0</v>
      </c>
      <c r="L194" s="20">
        <v>0</v>
      </c>
      <c r="M194" s="20">
        <f t="shared" si="21"/>
        <v>0</v>
      </c>
      <c r="N194" s="20">
        <v>0</v>
      </c>
      <c r="O194" s="20">
        <v>0</v>
      </c>
      <c r="P194" s="20">
        <f t="shared" si="22"/>
        <v>0</v>
      </c>
    </row>
    <row r="195" spans="1:16" s="21" customFormat="1" ht="20.25">
      <c r="A195" s="11" t="s">
        <v>30</v>
      </c>
      <c r="B195" s="19">
        <f t="shared" si="24"/>
        <v>240000</v>
      </c>
      <c r="C195" s="19">
        <f t="shared" si="24"/>
        <v>240000</v>
      </c>
      <c r="D195" s="20">
        <f t="shared" si="24"/>
        <v>0</v>
      </c>
      <c r="E195" s="20">
        <v>0</v>
      </c>
      <c r="F195" s="20">
        <v>0</v>
      </c>
      <c r="G195" s="20">
        <f t="shared" si="19"/>
        <v>0</v>
      </c>
      <c r="H195" s="20">
        <v>0</v>
      </c>
      <c r="I195" s="20">
        <v>0</v>
      </c>
      <c r="J195" s="20">
        <f t="shared" si="20"/>
        <v>0</v>
      </c>
      <c r="K195" s="20">
        <v>0</v>
      </c>
      <c r="L195" s="20">
        <v>0</v>
      </c>
      <c r="M195" s="20">
        <f t="shared" si="21"/>
        <v>0</v>
      </c>
      <c r="N195" s="20">
        <v>240000</v>
      </c>
      <c r="O195" s="20">
        <v>240000</v>
      </c>
      <c r="P195" s="20">
        <f t="shared" si="22"/>
        <v>0</v>
      </c>
    </row>
    <row r="196" spans="1:16" s="21" customFormat="1" ht="20.25">
      <c r="A196" s="11" t="s">
        <v>75</v>
      </c>
      <c r="B196" s="19">
        <f>SUM(E196,H196,K196,N196)</f>
        <v>140000</v>
      </c>
      <c r="C196" s="19">
        <f>SUM(F196,I196,L196,O196)</f>
        <v>140000</v>
      </c>
      <c r="D196" s="20">
        <f>SUM(G196,J196,M196,P196)</f>
        <v>0</v>
      </c>
      <c r="E196" s="20">
        <v>0</v>
      </c>
      <c r="F196" s="20">
        <v>0</v>
      </c>
      <c r="G196" s="20">
        <f t="shared" si="19"/>
        <v>0</v>
      </c>
      <c r="H196" s="20">
        <v>0</v>
      </c>
      <c r="I196" s="20">
        <v>0</v>
      </c>
      <c r="J196" s="20">
        <f t="shared" si="20"/>
        <v>0</v>
      </c>
      <c r="K196" s="20">
        <v>0</v>
      </c>
      <c r="L196" s="20">
        <v>0</v>
      </c>
      <c r="M196" s="20">
        <f t="shared" si="21"/>
        <v>0</v>
      </c>
      <c r="N196" s="20">
        <v>140000</v>
      </c>
      <c r="O196" s="20">
        <v>140000</v>
      </c>
      <c r="P196" s="20">
        <f t="shared" si="22"/>
        <v>0</v>
      </c>
    </row>
    <row r="197" s="30" customFormat="1" ht="20.25">
      <c r="A197" s="31"/>
    </row>
    <row r="198" s="30" customFormat="1" ht="20.25">
      <c r="A198" s="15"/>
    </row>
    <row r="199" s="30" customFormat="1" ht="20.25">
      <c r="A199" s="32"/>
    </row>
    <row r="200" s="30" customFormat="1" ht="20.25">
      <c r="A200" s="42"/>
    </row>
    <row r="201" s="30" customFormat="1" ht="20.25">
      <c r="A201" s="43"/>
    </row>
    <row r="202" s="30" customFormat="1" ht="20.25"/>
    <row r="203" spans="1:13" s="30" customFormat="1" ht="20.25">
      <c r="A203" s="15"/>
      <c r="D203" s="15"/>
      <c r="I203" s="15"/>
      <c r="M203" s="15" t="s">
        <v>168</v>
      </c>
    </row>
    <row r="204" spans="1:13" s="30" customFormat="1" ht="20.25">
      <c r="A204" s="32" t="s">
        <v>172</v>
      </c>
      <c r="D204" s="15" t="s">
        <v>171</v>
      </c>
      <c r="I204" s="15"/>
      <c r="M204" s="15" t="s">
        <v>169</v>
      </c>
    </row>
    <row r="205" spans="1:13" s="30" customFormat="1" ht="20.25">
      <c r="A205" s="15"/>
      <c r="C205" s="15"/>
      <c r="D205" s="15"/>
      <c r="I205" s="15"/>
      <c r="M205" s="15" t="s">
        <v>170</v>
      </c>
    </row>
    <row r="206" spans="3:11" s="30" customFormat="1" ht="20.25">
      <c r="C206" s="15"/>
      <c r="D206" s="15"/>
      <c r="E206" s="15"/>
      <c r="F206" s="15"/>
      <c r="I206" s="15"/>
      <c r="J206" s="15"/>
      <c r="K206" s="15"/>
    </row>
    <row r="207" spans="3:9" s="30" customFormat="1" ht="20.25">
      <c r="C207" s="15"/>
      <c r="F207" s="15"/>
      <c r="I207" s="15"/>
    </row>
    <row r="208" s="15" customFormat="1" ht="22.5" customHeight="1"/>
    <row r="209" s="15" customFormat="1" ht="19.5"/>
    <row r="210" s="30" customFormat="1" ht="20.25"/>
    <row r="211" s="30" customFormat="1" ht="20.25"/>
    <row r="212" s="30" customFormat="1" ht="20.25"/>
    <row r="213" s="30" customFormat="1" ht="20.25"/>
    <row r="214" s="30" customFormat="1" ht="20.25"/>
    <row r="215" s="30" customFormat="1" ht="20.25"/>
    <row r="216" s="30" customFormat="1" ht="20.25"/>
    <row r="217" s="30" customFormat="1" ht="20.25"/>
    <row r="218" s="30" customFormat="1" ht="20.25"/>
    <row r="219" s="30" customFormat="1" ht="20.25"/>
    <row r="220" s="30" customFormat="1" ht="20.25"/>
    <row r="221" s="30" customFormat="1" ht="20.25"/>
    <row r="222" s="30" customFormat="1" ht="20.25"/>
    <row r="223" s="30" customFormat="1" ht="20.25"/>
    <row r="224" s="30" customFormat="1" ht="20.25"/>
    <row r="225" s="30" customFormat="1" ht="20.25"/>
    <row r="226" s="30" customFormat="1" ht="20.25"/>
    <row r="227" s="30" customFormat="1" ht="20.25"/>
    <row r="228" s="30" customFormat="1" ht="20.25"/>
    <row r="229" s="30" customFormat="1" ht="20.25"/>
    <row r="230" s="37" customFormat="1" ht="19.5"/>
    <row r="231" s="37" customFormat="1" ht="19.5"/>
    <row r="232" s="37" customFormat="1" ht="19.5"/>
    <row r="233" s="37" customFormat="1" ht="19.5"/>
    <row r="234" s="37" customFormat="1" ht="19.5"/>
    <row r="235" s="37" customFormat="1" ht="19.5"/>
    <row r="236" s="37" customFormat="1" ht="19.5"/>
    <row r="237" s="37" customFormat="1" ht="19.5"/>
    <row r="238" s="37" customFormat="1" ht="19.5"/>
    <row r="239" s="37" customFormat="1" ht="19.5"/>
    <row r="240" s="37" customFormat="1" ht="19.5"/>
    <row r="241" s="37" customFormat="1" ht="19.5"/>
    <row r="242" s="37" customFormat="1" ht="19.5"/>
    <row r="243" s="37" customFormat="1" ht="19.5"/>
    <row r="244" s="37" customFormat="1" ht="19.5"/>
    <row r="245" s="37" customFormat="1" ht="19.5"/>
    <row r="246" s="37" customFormat="1" ht="19.5"/>
    <row r="247" s="37" customFormat="1" ht="19.5"/>
    <row r="248" s="37" customFormat="1" ht="19.5"/>
    <row r="249" s="37" customFormat="1" ht="19.5"/>
    <row r="250" s="37" customFormat="1" ht="19.5"/>
    <row r="251" s="37" customFormat="1" ht="19.5"/>
    <row r="252" s="37" customFormat="1" ht="19.5"/>
    <row r="253" s="37" customFormat="1" ht="19.5"/>
    <row r="254" s="37" customFormat="1" ht="19.5"/>
    <row r="255" s="37" customFormat="1" ht="19.5"/>
    <row r="256" s="37" customFormat="1" ht="19.5"/>
    <row r="257" s="37" customFormat="1" ht="19.5"/>
    <row r="258" s="37" customFormat="1" ht="19.5"/>
    <row r="259" s="37" customFormat="1" ht="19.5"/>
    <row r="260" s="37" customFormat="1" ht="19.5"/>
    <row r="261" s="37" customFormat="1" ht="19.5"/>
    <row r="262" s="37" customFormat="1" ht="19.5"/>
    <row r="263" s="37" customFormat="1" ht="19.5"/>
    <row r="264" s="37" customFormat="1" ht="19.5"/>
    <row r="265" s="37" customFormat="1" ht="19.5"/>
    <row r="266" s="37" customFormat="1" ht="19.5"/>
    <row r="267" s="37" customFormat="1" ht="19.5"/>
    <row r="268" s="37" customFormat="1" ht="19.5"/>
    <row r="269" s="37" customFormat="1" ht="19.5"/>
    <row r="270" s="37" customFormat="1" ht="19.5"/>
    <row r="271" s="37" customFormat="1" ht="19.5"/>
    <row r="272" s="37" customFormat="1" ht="19.5"/>
    <row r="273" s="37" customFormat="1" ht="19.5"/>
    <row r="274" s="37" customFormat="1" ht="19.5"/>
    <row r="275" s="37" customFormat="1" ht="19.5"/>
    <row r="276" s="37" customFormat="1" ht="19.5"/>
    <row r="277" s="37" customFormat="1" ht="19.5"/>
    <row r="278" s="37" customFormat="1" ht="19.5"/>
    <row r="279" s="37" customFormat="1" ht="19.5"/>
    <row r="280" s="37" customFormat="1" ht="19.5"/>
    <row r="281" s="37" customFormat="1" ht="19.5"/>
    <row r="282" s="37" customFormat="1" ht="19.5"/>
    <row r="283" s="37" customFormat="1" ht="19.5"/>
    <row r="284" s="37" customFormat="1" ht="19.5"/>
    <row r="285" s="37" customFormat="1" ht="19.5"/>
    <row r="286" s="37" customFormat="1" ht="19.5"/>
    <row r="287" s="37" customFormat="1" ht="19.5"/>
    <row r="288" s="37" customFormat="1" ht="19.5"/>
    <row r="289" s="37" customFormat="1" ht="19.5"/>
    <row r="290" s="37" customFormat="1" ht="19.5"/>
    <row r="291" s="37" customFormat="1" ht="19.5"/>
    <row r="292" s="37" customFormat="1" ht="19.5"/>
    <row r="293" s="37" customFormat="1" ht="19.5"/>
    <row r="294" s="37" customFormat="1" ht="19.5"/>
    <row r="295" s="37" customFormat="1" ht="19.5"/>
    <row r="296" s="37" customFormat="1" ht="19.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  <row r="646" s="14" customFormat="1" ht="12.75"/>
    <row r="647" s="14" customFormat="1" ht="12.75"/>
    <row r="648" s="14" customFormat="1" ht="12.75"/>
    <row r="649" s="14" customFormat="1" ht="12.75"/>
    <row r="650" s="14" customFormat="1" ht="12.75"/>
    <row r="651" s="14" customFormat="1" ht="12.75"/>
    <row r="652" s="14" customFormat="1" ht="12.75"/>
    <row r="653" s="14" customFormat="1" ht="12.75"/>
    <row r="654" s="14" customFormat="1" ht="12.75"/>
    <row r="655" s="14" customFormat="1" ht="12.75"/>
    <row r="656" s="14" customFormat="1" ht="12.75"/>
    <row r="657" s="14" customFormat="1" ht="12.75"/>
    <row r="658" s="14" customFormat="1" ht="12.75"/>
    <row r="659" s="14" customFormat="1" ht="12.75"/>
    <row r="660" s="14" customFormat="1" ht="12.75"/>
    <row r="661" s="14" customFormat="1" ht="12.75"/>
    <row r="662" s="14" customFormat="1" ht="12.75"/>
    <row r="663" s="14" customFormat="1" ht="12.75"/>
    <row r="664" s="14" customFormat="1" ht="12.75"/>
    <row r="665" s="14" customFormat="1" ht="12.75"/>
    <row r="666" s="14" customFormat="1" ht="12.75"/>
    <row r="667" s="14" customFormat="1" ht="12.75"/>
    <row r="668" s="14" customFormat="1" ht="12.75"/>
    <row r="669" s="14" customFormat="1" ht="12.75"/>
    <row r="670" s="14" customFormat="1" ht="12.75"/>
    <row r="671" s="14" customFormat="1" ht="12.75"/>
    <row r="672" s="14" customFormat="1" ht="12.75"/>
    <row r="673" s="14" customFormat="1" ht="12.75"/>
    <row r="674" s="14" customFormat="1" ht="12.75"/>
    <row r="675" s="14" customFormat="1" ht="12.75"/>
    <row r="676" s="14" customFormat="1" ht="12.75"/>
    <row r="677" s="14" customFormat="1" ht="12.75"/>
    <row r="678" s="14" customFormat="1" ht="12.75"/>
    <row r="679" s="14" customFormat="1" ht="12.75"/>
    <row r="680" s="14" customFormat="1" ht="12.75"/>
    <row r="681" s="14" customFormat="1" ht="12.75"/>
    <row r="682" s="14" customFormat="1" ht="12.75"/>
    <row r="683" s="14" customFormat="1" ht="12.75"/>
    <row r="684" s="14" customFormat="1" ht="12.75"/>
    <row r="685" s="14" customFormat="1" ht="12.75"/>
    <row r="686" s="14" customFormat="1" ht="12.75"/>
    <row r="687" s="14" customFormat="1" ht="12.75"/>
    <row r="688" s="14" customFormat="1" ht="12.75"/>
    <row r="689" s="14" customFormat="1" ht="12.75"/>
    <row r="690" s="14" customFormat="1" ht="12.75"/>
    <row r="691" s="14" customFormat="1" ht="12.75"/>
    <row r="692" s="14" customFormat="1" ht="12.75"/>
    <row r="693" s="14" customFormat="1" ht="12.75"/>
    <row r="694" s="14" customFormat="1" ht="12.75"/>
    <row r="695" s="14" customFormat="1" ht="12.75"/>
    <row r="696" s="14" customFormat="1" ht="12.75"/>
    <row r="697" s="14" customFormat="1" ht="12.75"/>
    <row r="698" s="14" customFormat="1" ht="12.75"/>
    <row r="699" s="14" customFormat="1" ht="12.75"/>
    <row r="700" s="14" customFormat="1" ht="12.75"/>
    <row r="701" s="14" customFormat="1" ht="12.75"/>
    <row r="702" s="14" customFormat="1" ht="12.75"/>
    <row r="703" s="14" customFormat="1" ht="12.75"/>
    <row r="704" s="14" customFormat="1" ht="12.75"/>
    <row r="705" s="14" customFormat="1" ht="12.75"/>
    <row r="706" s="14" customFormat="1" ht="12.75"/>
    <row r="707" s="14" customFormat="1" ht="12.75"/>
    <row r="708" s="14" customFormat="1" ht="12.75"/>
    <row r="709" s="14" customFormat="1" ht="12.75"/>
    <row r="710" s="14" customFormat="1" ht="12.75"/>
    <row r="711" s="14" customFormat="1" ht="12.75"/>
    <row r="712" s="14" customFormat="1" ht="12.75"/>
    <row r="713" s="14" customFormat="1" ht="12.75"/>
    <row r="714" s="14" customFormat="1" ht="12.75"/>
    <row r="715" s="14" customFormat="1" ht="12.75"/>
    <row r="716" s="14" customFormat="1" ht="12.75"/>
    <row r="717" s="14" customFormat="1" ht="12.75"/>
    <row r="718" s="14" customFormat="1" ht="12.75"/>
    <row r="719" s="14" customFormat="1" ht="12.75"/>
    <row r="720" s="14" customFormat="1" ht="12.75"/>
    <row r="721" s="14" customFormat="1" ht="12.75"/>
    <row r="722" s="14" customFormat="1" ht="12.75"/>
    <row r="723" s="14" customFormat="1" ht="12.75"/>
    <row r="724" s="14" customFormat="1" ht="12.75"/>
    <row r="725" s="14" customFormat="1" ht="12.75"/>
    <row r="726" s="14" customFormat="1" ht="12.75"/>
    <row r="727" s="14" customFormat="1" ht="12.75"/>
    <row r="728" s="14" customFormat="1" ht="12.75"/>
    <row r="729" s="14" customFormat="1" ht="12.75"/>
    <row r="730" s="14" customFormat="1" ht="12.75"/>
    <row r="731" s="14" customFormat="1" ht="12.75"/>
    <row r="732" s="14" customFormat="1" ht="12.75"/>
    <row r="733" s="14" customFormat="1" ht="12.75"/>
    <row r="734" s="14" customFormat="1" ht="12.75"/>
    <row r="735" s="14" customFormat="1" ht="12.75"/>
    <row r="736" s="14" customFormat="1" ht="12.75"/>
    <row r="737" s="14" customFormat="1" ht="12.75"/>
    <row r="738" s="14" customFormat="1" ht="12.75"/>
    <row r="739" s="14" customFormat="1" ht="12.75"/>
    <row r="740" s="14" customFormat="1" ht="12.75"/>
    <row r="741" s="14" customFormat="1" ht="12.75"/>
    <row r="742" s="14" customFormat="1" ht="12.75"/>
    <row r="743" s="14" customFormat="1" ht="12.75"/>
    <row r="744" s="14" customFormat="1" ht="12.75"/>
    <row r="745" s="14" customFormat="1" ht="12.75"/>
    <row r="746" s="14" customFormat="1" ht="12.75"/>
    <row r="747" s="14" customFormat="1" ht="12.75"/>
    <row r="748" s="14" customFormat="1" ht="12.75"/>
    <row r="749" s="14" customFormat="1" ht="12.75"/>
    <row r="750" s="14" customFormat="1" ht="12.75"/>
    <row r="751" s="14" customFormat="1" ht="12.75"/>
    <row r="752" s="14" customFormat="1" ht="12.75"/>
    <row r="753" s="14" customFormat="1" ht="12.75"/>
    <row r="754" s="14" customFormat="1" ht="12.75"/>
    <row r="755" s="14" customFormat="1" ht="12.75"/>
    <row r="756" s="14" customFormat="1" ht="12.75"/>
    <row r="757" s="14" customFormat="1" ht="12.75"/>
    <row r="758" s="14" customFormat="1" ht="12.75"/>
    <row r="759" s="14" customFormat="1" ht="12.75"/>
    <row r="760" s="14" customFormat="1" ht="12.75"/>
    <row r="761" s="14" customFormat="1" ht="12.75"/>
    <row r="762" s="14" customFormat="1" ht="12.75"/>
    <row r="763" s="14" customFormat="1" ht="12.75"/>
    <row r="764" s="14" customFormat="1" ht="12.75"/>
    <row r="765" s="14" customFormat="1" ht="12.75"/>
    <row r="766" s="14" customFormat="1" ht="12.75"/>
    <row r="767" s="14" customFormat="1" ht="12.75"/>
    <row r="768" s="14" customFormat="1" ht="12.75"/>
    <row r="769" s="14" customFormat="1" ht="12.75"/>
    <row r="770" s="14" customFormat="1" ht="12.75"/>
    <row r="771" s="14" customFormat="1" ht="12.75"/>
    <row r="772" s="14" customFormat="1" ht="12.75"/>
    <row r="773" s="14" customFormat="1" ht="12.75"/>
    <row r="774" s="14" customFormat="1" ht="12.75"/>
    <row r="775" s="14" customFormat="1" ht="12.75"/>
    <row r="776" s="14" customFormat="1" ht="12.75"/>
    <row r="777" s="14" customFormat="1" ht="12.75"/>
    <row r="778" s="14" customFormat="1" ht="12.75"/>
    <row r="779" s="14" customFormat="1" ht="12.75"/>
    <row r="780" s="14" customFormat="1" ht="12.75"/>
    <row r="781" s="14" customFormat="1" ht="12.75"/>
    <row r="782" s="14" customFormat="1" ht="12.75"/>
    <row r="783" s="14" customFormat="1" ht="12.75"/>
    <row r="784" s="14" customFormat="1" ht="12.75"/>
    <row r="785" s="14" customFormat="1" ht="12.75"/>
    <row r="786" s="14" customFormat="1" ht="12.75"/>
    <row r="787" s="14" customFormat="1" ht="12.75"/>
    <row r="788" s="14" customFormat="1" ht="12.75"/>
    <row r="789" s="14" customFormat="1" ht="12.75"/>
    <row r="790" s="14" customFormat="1" ht="12.75"/>
    <row r="791" s="14" customFormat="1" ht="12.75"/>
    <row r="792" s="14" customFormat="1" ht="12.75"/>
    <row r="793" s="14" customFormat="1" ht="12.75"/>
    <row r="794" s="14" customFormat="1" ht="12.75"/>
    <row r="795" s="14" customFormat="1" ht="12.75"/>
    <row r="796" s="14" customFormat="1" ht="12.75"/>
    <row r="797" s="14" customFormat="1" ht="12.75"/>
    <row r="798" s="14" customFormat="1" ht="12.75"/>
    <row r="799" s="14" customFormat="1" ht="12.75"/>
    <row r="800" s="14" customFormat="1" ht="12.75"/>
    <row r="801" s="14" customFormat="1" ht="12.75"/>
    <row r="802" s="14" customFormat="1" ht="12.75"/>
    <row r="803" s="14" customFormat="1" ht="12.75"/>
    <row r="804" s="14" customFormat="1" ht="12.75"/>
    <row r="805" s="14" customFormat="1" ht="12.75"/>
    <row r="806" s="14" customFormat="1" ht="12.75"/>
    <row r="807" s="14" customFormat="1" ht="12.75"/>
    <row r="808" s="14" customFormat="1" ht="12.75"/>
    <row r="809" s="14" customFormat="1" ht="12.75"/>
    <row r="810" s="14" customFormat="1" ht="12.75"/>
    <row r="811" s="14" customFormat="1" ht="12.75"/>
    <row r="812" s="14" customFormat="1" ht="12.75"/>
    <row r="813" s="14" customFormat="1" ht="12.75"/>
    <row r="814" s="14" customFormat="1" ht="12.75"/>
    <row r="815" s="14" customFormat="1" ht="12.75"/>
    <row r="816" s="14" customFormat="1" ht="12.75"/>
    <row r="817" s="14" customFormat="1" ht="12.75"/>
    <row r="818" s="14" customFormat="1" ht="12.75"/>
    <row r="819" s="14" customFormat="1" ht="12.75"/>
    <row r="820" s="14" customFormat="1" ht="12.75"/>
    <row r="821" s="14" customFormat="1" ht="12.75"/>
    <row r="822" s="14" customFormat="1" ht="12.75"/>
    <row r="823" s="14" customFormat="1" ht="12.75"/>
    <row r="824" s="14" customFormat="1" ht="12.75"/>
    <row r="825" s="14" customFormat="1" ht="12.75"/>
    <row r="826" s="14" customFormat="1" ht="12.75"/>
    <row r="827" s="14" customFormat="1" ht="12.75"/>
    <row r="828" s="14" customFormat="1" ht="12.75"/>
    <row r="829" s="14" customFormat="1" ht="12.75"/>
    <row r="830" s="14" customFormat="1" ht="12.75"/>
    <row r="831" s="14" customFormat="1" ht="12.75"/>
    <row r="832" s="14" customFormat="1" ht="12.75"/>
    <row r="833" s="14" customFormat="1" ht="12.75"/>
    <row r="834" s="14" customFormat="1" ht="12.75"/>
    <row r="835" s="14" customFormat="1" ht="12.75"/>
    <row r="836" s="14" customFormat="1" ht="12.75"/>
    <row r="837" s="14" customFormat="1" ht="12.75"/>
    <row r="838" s="14" customFormat="1" ht="12.75"/>
    <row r="839" s="14" customFormat="1" ht="12.75"/>
    <row r="840" s="14" customFormat="1" ht="12.75"/>
    <row r="841" s="14" customFormat="1" ht="12.75"/>
    <row r="842" s="14" customFormat="1" ht="12.75"/>
    <row r="843" s="14" customFormat="1" ht="12.75"/>
    <row r="844" s="14" customFormat="1" ht="12.75"/>
    <row r="845" s="14" customFormat="1" ht="12.75"/>
    <row r="846" s="14" customFormat="1" ht="12.75"/>
    <row r="847" s="14" customFormat="1" ht="12.75"/>
    <row r="848" s="14" customFormat="1" ht="12.75"/>
    <row r="849" s="14" customFormat="1" ht="12.75"/>
    <row r="850" s="14" customFormat="1" ht="12.75"/>
    <row r="851" s="14" customFormat="1" ht="12.75"/>
    <row r="852" s="14" customFormat="1" ht="12.75"/>
    <row r="853" s="14" customFormat="1" ht="12.75"/>
    <row r="854" s="14" customFormat="1" ht="12.75"/>
    <row r="855" s="14" customFormat="1" ht="12.75"/>
    <row r="856" s="14" customFormat="1" ht="12.75"/>
    <row r="857" s="14" customFormat="1" ht="12.75"/>
    <row r="858" s="14" customFormat="1" ht="12.75"/>
    <row r="859" s="14" customFormat="1" ht="12.75"/>
    <row r="860" s="14" customFormat="1" ht="12.75"/>
    <row r="861" s="14" customFormat="1" ht="12.75"/>
    <row r="862" s="14" customFormat="1" ht="12.75"/>
    <row r="863" s="14" customFormat="1" ht="12.75"/>
    <row r="864" s="14" customFormat="1" ht="12.75"/>
    <row r="865" s="14" customFormat="1" ht="12.75"/>
    <row r="866" s="14" customFormat="1" ht="12.75"/>
    <row r="867" s="14" customFormat="1" ht="12.75"/>
    <row r="868" s="14" customFormat="1" ht="12.75"/>
    <row r="869" s="14" customFormat="1" ht="12.75"/>
    <row r="870" s="14" customFormat="1" ht="12.75"/>
    <row r="871" s="14" customFormat="1" ht="12.75"/>
    <row r="872" s="14" customFormat="1" ht="12.75"/>
    <row r="873" s="14" customFormat="1" ht="12.75"/>
    <row r="874" s="14" customFormat="1" ht="12.75"/>
    <row r="875" s="14" customFormat="1" ht="12.75"/>
    <row r="876" s="14" customFormat="1" ht="12.75"/>
    <row r="877" s="14" customFormat="1" ht="12.75"/>
    <row r="878" s="14" customFormat="1" ht="12.75"/>
    <row r="879" s="14" customFormat="1" ht="12.75"/>
    <row r="880" s="14" customFormat="1" ht="12.75"/>
    <row r="881" s="14" customFormat="1" ht="12.75"/>
    <row r="882" s="14" customFormat="1" ht="12.75"/>
    <row r="883" s="14" customFormat="1" ht="12.75"/>
    <row r="884" s="14" customFormat="1" ht="12.75"/>
    <row r="885" s="14" customFormat="1" ht="12.75"/>
    <row r="886" s="14" customFormat="1" ht="12.75"/>
    <row r="887" s="14" customFormat="1" ht="12.75"/>
    <row r="888" s="14" customFormat="1" ht="12.75"/>
    <row r="889" s="14" customFormat="1" ht="12.75"/>
    <row r="890" s="14" customFormat="1" ht="12.75"/>
    <row r="891" s="14" customFormat="1" ht="12.75"/>
    <row r="892" s="14" customFormat="1" ht="12.75"/>
    <row r="893" s="14" customFormat="1" ht="12.75"/>
    <row r="894" s="14" customFormat="1" ht="12.75"/>
    <row r="895" s="14" customFormat="1" ht="12.75"/>
    <row r="896" s="14" customFormat="1" ht="12.75"/>
    <row r="897" s="14" customFormat="1" ht="12.75"/>
    <row r="898" s="14" customFormat="1" ht="12.75"/>
    <row r="899" s="14" customFormat="1" ht="12.75"/>
    <row r="900" s="14" customFormat="1" ht="12.75"/>
    <row r="901" s="14" customFormat="1" ht="12.75"/>
    <row r="902" s="14" customFormat="1" ht="12.75"/>
    <row r="903" s="14" customFormat="1" ht="12.75"/>
    <row r="904" s="14" customFormat="1" ht="12.75"/>
    <row r="905" s="14" customFormat="1" ht="12.75"/>
    <row r="906" s="14" customFormat="1" ht="12.75"/>
    <row r="907" s="14" customFormat="1" ht="12.75"/>
    <row r="908" s="14" customFormat="1" ht="12.75"/>
    <row r="909" s="14" customFormat="1" ht="12.75"/>
    <row r="910" s="14" customFormat="1" ht="12.75"/>
    <row r="911" s="14" customFormat="1" ht="12.75"/>
    <row r="912" s="14" customFormat="1" ht="12.75"/>
    <row r="913" s="14" customFormat="1" ht="12.75"/>
    <row r="914" s="14" customFormat="1" ht="12.75"/>
    <row r="915" s="14" customFormat="1" ht="12.75"/>
    <row r="916" s="14" customFormat="1" ht="12.75"/>
    <row r="917" s="14" customFormat="1" ht="12.75"/>
    <row r="918" s="14" customFormat="1" ht="12.75"/>
    <row r="919" s="14" customFormat="1" ht="12.75"/>
    <row r="920" s="14" customFormat="1" ht="12.75"/>
    <row r="921" s="14" customFormat="1" ht="12.75"/>
    <row r="922" s="14" customFormat="1" ht="12.75"/>
    <row r="923" s="14" customFormat="1" ht="12.75"/>
    <row r="924" s="14" customFormat="1" ht="12.75"/>
    <row r="925" s="14" customFormat="1" ht="12.75"/>
    <row r="926" s="14" customFormat="1" ht="12.75"/>
    <row r="927" s="14" customFormat="1" ht="12.75"/>
    <row r="928" s="14" customFormat="1" ht="12.75"/>
    <row r="929" s="14" customFormat="1" ht="12.75"/>
    <row r="930" s="14" customFormat="1" ht="12.75"/>
    <row r="931" s="14" customFormat="1" ht="12.75"/>
    <row r="932" s="14" customFormat="1" ht="12.75"/>
    <row r="933" s="14" customFormat="1" ht="12.75"/>
    <row r="934" s="14" customFormat="1" ht="12.75"/>
    <row r="935" s="14" customFormat="1" ht="12.75"/>
    <row r="936" s="14" customFormat="1" ht="12.75"/>
    <row r="937" s="14" customFormat="1" ht="12.75"/>
    <row r="938" s="14" customFormat="1" ht="12.75"/>
    <row r="939" s="14" customFormat="1" ht="12.75"/>
    <row r="940" s="14" customFormat="1" ht="12.75"/>
    <row r="941" s="14" customFormat="1" ht="12.75"/>
    <row r="942" s="14" customFormat="1" ht="12.75"/>
    <row r="943" s="14" customFormat="1" ht="12.75"/>
    <row r="944" s="14" customFormat="1" ht="12.75"/>
    <row r="945" s="14" customFormat="1" ht="12.75"/>
    <row r="946" s="14" customFormat="1" ht="12.75"/>
    <row r="947" s="14" customFormat="1" ht="12.75"/>
    <row r="948" s="14" customFormat="1" ht="12.75"/>
    <row r="949" s="14" customFormat="1" ht="12.75"/>
    <row r="950" s="14" customFormat="1" ht="12.75"/>
    <row r="951" s="14" customFormat="1" ht="12.75"/>
    <row r="952" s="14" customFormat="1" ht="12.75"/>
    <row r="953" s="14" customFormat="1" ht="12.75"/>
    <row r="954" s="14" customFormat="1" ht="12.75"/>
    <row r="955" s="14" customFormat="1" ht="12.75"/>
    <row r="956" s="14" customFormat="1" ht="12.75"/>
    <row r="957" s="14" customFormat="1" ht="12.75"/>
    <row r="958" s="14" customFormat="1" ht="12.75"/>
    <row r="959" s="14" customFormat="1" ht="12.75"/>
    <row r="960" s="14" customFormat="1" ht="12.75"/>
    <row r="961" s="14" customFormat="1" ht="12.75"/>
    <row r="962" s="14" customFormat="1" ht="12.75"/>
    <row r="963" s="14" customFormat="1" ht="12.75"/>
    <row r="964" s="14" customFormat="1" ht="12.75"/>
    <row r="965" s="14" customFormat="1" ht="12.75"/>
    <row r="966" s="14" customFormat="1" ht="12.75"/>
    <row r="967" s="14" customFormat="1" ht="12.75"/>
    <row r="968" s="14" customFormat="1" ht="12.75"/>
    <row r="969" s="14" customFormat="1" ht="12.75"/>
    <row r="970" s="14" customFormat="1" ht="12.75"/>
    <row r="971" s="14" customFormat="1" ht="12.75"/>
    <row r="972" s="14" customFormat="1" ht="12.75"/>
    <row r="973" s="14" customFormat="1" ht="12.75"/>
    <row r="974" s="14" customFormat="1" ht="12.75"/>
    <row r="975" s="14" customFormat="1" ht="12.75"/>
    <row r="976" s="14" customFormat="1" ht="12.75"/>
    <row r="977" s="14" customFormat="1" ht="12.75"/>
    <row r="978" s="14" customFormat="1" ht="12.75"/>
    <row r="979" s="14" customFormat="1" ht="12.75"/>
    <row r="980" s="14" customFormat="1" ht="12.75"/>
    <row r="981" s="14" customFormat="1" ht="12.75"/>
    <row r="982" s="14" customFormat="1" ht="12.75"/>
    <row r="983" s="14" customFormat="1" ht="12.75"/>
    <row r="984" s="14" customFormat="1" ht="12.75"/>
    <row r="985" s="14" customFormat="1" ht="12.75"/>
    <row r="986" s="14" customFormat="1" ht="12.75"/>
    <row r="987" s="14" customFormat="1" ht="12.75"/>
    <row r="988" s="14" customFormat="1" ht="12.75"/>
    <row r="989" s="14" customFormat="1" ht="12.75"/>
    <row r="990" s="14" customFormat="1" ht="12.75"/>
    <row r="991" s="14" customFormat="1" ht="12.75"/>
    <row r="992" s="14" customFormat="1" ht="12.75"/>
    <row r="993" s="14" customFormat="1" ht="12.75"/>
    <row r="994" s="14" customFormat="1" ht="12.75"/>
    <row r="995" s="14" customFormat="1" ht="12.75"/>
    <row r="996" s="14" customFormat="1" ht="12.75"/>
    <row r="997" s="14" customFormat="1" ht="12.75"/>
    <row r="998" s="14" customFormat="1" ht="12.75"/>
    <row r="999" s="14" customFormat="1" ht="12.75"/>
    <row r="1000" s="14" customFormat="1" ht="12.75"/>
    <row r="1001" s="14" customFormat="1" ht="12.75"/>
    <row r="1002" s="14" customFormat="1" ht="12.75"/>
    <row r="1003" s="14" customFormat="1" ht="12.75"/>
    <row r="1004" s="14" customFormat="1" ht="12.75"/>
    <row r="1005" s="14" customFormat="1" ht="12.75"/>
    <row r="1006" s="14" customFormat="1" ht="12.75"/>
    <row r="1007" s="14" customFormat="1" ht="12.75"/>
    <row r="1008" s="14" customFormat="1" ht="12.75"/>
    <row r="1009" s="14" customFormat="1" ht="12.75"/>
    <row r="1010" s="14" customFormat="1" ht="12.75"/>
    <row r="1011" s="14" customFormat="1" ht="12.75"/>
    <row r="1012" s="14" customFormat="1" ht="12.75"/>
    <row r="1013" s="14" customFormat="1" ht="12.75"/>
    <row r="1014" s="14" customFormat="1" ht="12.75"/>
    <row r="1015" s="14" customFormat="1" ht="12.75"/>
    <row r="1016" s="14" customFormat="1" ht="12.75"/>
    <row r="1017" s="14" customFormat="1" ht="12.75"/>
    <row r="1018" s="14" customFormat="1" ht="12.75"/>
    <row r="1019" s="14" customFormat="1" ht="12.75"/>
    <row r="1020" s="14" customFormat="1" ht="12.75"/>
    <row r="1021" s="14" customFormat="1" ht="12.75"/>
    <row r="1022" s="14" customFormat="1" ht="12.75"/>
    <row r="1023" s="14" customFormat="1" ht="12.75"/>
    <row r="1024" s="14" customFormat="1" ht="12.75"/>
    <row r="1025" s="14" customFormat="1" ht="12.75"/>
    <row r="1026" s="14" customFormat="1" ht="12.75"/>
    <row r="1027" s="14" customFormat="1" ht="12.75"/>
    <row r="1028" s="14" customFormat="1" ht="12.75"/>
    <row r="1029" s="14" customFormat="1" ht="12.75"/>
    <row r="1030" s="14" customFormat="1" ht="12.75"/>
    <row r="1031" s="14" customFormat="1" ht="12.75"/>
    <row r="1032" s="14" customFormat="1" ht="12.75"/>
    <row r="1033" s="14" customFormat="1" ht="12.75"/>
    <row r="1034" s="14" customFormat="1" ht="12.75"/>
    <row r="1035" s="14" customFormat="1" ht="12.75"/>
    <row r="1036" s="14" customFormat="1" ht="12.75"/>
    <row r="1037" s="14" customFormat="1" ht="12.75"/>
    <row r="1038" s="14" customFormat="1" ht="12.75"/>
    <row r="1039" s="14" customFormat="1" ht="12.75"/>
    <row r="1040" s="14" customFormat="1" ht="12.75"/>
    <row r="1041" s="14" customFormat="1" ht="12.75"/>
    <row r="1042" s="14" customFormat="1" ht="12.75"/>
    <row r="1043" s="14" customFormat="1" ht="12.75"/>
    <row r="1044" s="14" customFormat="1" ht="12.75"/>
    <row r="1045" s="14" customFormat="1" ht="12.75"/>
    <row r="1046" s="14" customFormat="1" ht="12.75"/>
    <row r="1047" s="14" customFormat="1" ht="12.75"/>
    <row r="1048" s="14" customFormat="1" ht="12.75"/>
    <row r="1049" s="14" customFormat="1" ht="12.75"/>
    <row r="1050" s="14" customFormat="1" ht="12.75"/>
    <row r="1051" s="14" customFormat="1" ht="12.75"/>
    <row r="1052" s="14" customFormat="1" ht="12.75"/>
    <row r="1053" s="14" customFormat="1" ht="12.75"/>
    <row r="1054" s="14" customFormat="1" ht="12.75"/>
    <row r="1055" s="14" customFormat="1" ht="12.75"/>
    <row r="1056" s="14" customFormat="1" ht="12.75"/>
    <row r="1057" s="14" customFormat="1" ht="12.75"/>
    <row r="1058" s="14" customFormat="1" ht="12.75"/>
    <row r="1059" s="14" customFormat="1" ht="12.75"/>
    <row r="1060" s="14" customFormat="1" ht="12.75"/>
    <row r="1061" s="14" customFormat="1" ht="12.75"/>
    <row r="1062" s="14" customFormat="1" ht="12.75"/>
    <row r="1063" s="14" customFormat="1" ht="12.75"/>
    <row r="1064" s="14" customFormat="1" ht="12.75"/>
    <row r="1065" s="14" customFormat="1" ht="12.75"/>
    <row r="1066" s="14" customFormat="1" ht="12.75"/>
    <row r="1067" s="14" customFormat="1" ht="12.75"/>
    <row r="1068" s="14" customFormat="1" ht="12.75"/>
    <row r="1069" s="14" customFormat="1" ht="12.75"/>
    <row r="1070" s="14" customFormat="1" ht="12.75"/>
    <row r="1071" s="14" customFormat="1" ht="12.75"/>
    <row r="1072" s="14" customFormat="1" ht="12.75"/>
    <row r="1073" s="14" customFormat="1" ht="12.75"/>
    <row r="1074" s="14" customFormat="1" ht="12.75"/>
    <row r="1075" s="14" customFormat="1" ht="12.75"/>
    <row r="1076" s="14" customFormat="1" ht="12.75"/>
    <row r="1077" s="14" customFormat="1" ht="12.75"/>
    <row r="1078" s="14" customFormat="1" ht="12.75"/>
    <row r="1079" s="14" customFormat="1" ht="12.75"/>
    <row r="1080" s="14" customFormat="1" ht="12.75"/>
    <row r="1081" s="14" customFormat="1" ht="12.75"/>
    <row r="1082" s="14" customFormat="1" ht="12.75"/>
    <row r="1083" s="14" customFormat="1" ht="12.75"/>
    <row r="1084" s="14" customFormat="1" ht="12.75"/>
    <row r="1085" s="14" customFormat="1" ht="12.75"/>
    <row r="1086" s="14" customFormat="1" ht="12.75"/>
    <row r="1087" s="14" customFormat="1" ht="12.75"/>
    <row r="1088" s="14" customFormat="1" ht="12.75"/>
    <row r="1089" s="14" customFormat="1" ht="12.75"/>
    <row r="1090" s="14" customFormat="1" ht="12.75"/>
    <row r="1091" s="14" customFormat="1" ht="12.75"/>
    <row r="1092" s="14" customFormat="1" ht="12.75"/>
    <row r="1093" s="14" customFormat="1" ht="12.75"/>
    <row r="1094" s="14" customFormat="1" ht="12.75"/>
    <row r="1095" s="14" customFormat="1" ht="12.75"/>
    <row r="1096" s="14" customFormat="1" ht="12.75"/>
    <row r="1097" s="14" customFormat="1" ht="12.75"/>
    <row r="1098" s="14" customFormat="1" ht="12.75"/>
    <row r="1099" s="14" customFormat="1" ht="12.75"/>
    <row r="1100" s="14" customFormat="1" ht="12.75"/>
    <row r="1101" s="14" customFormat="1" ht="12.75"/>
    <row r="1102" s="14" customFormat="1" ht="12.75"/>
    <row r="1103" s="14" customFormat="1" ht="12.75"/>
    <row r="1104" s="14" customFormat="1" ht="12.75"/>
    <row r="1105" s="14" customFormat="1" ht="12.75"/>
    <row r="1106" s="14" customFormat="1" ht="12.75"/>
    <row r="1107" s="14" customFormat="1" ht="12.75"/>
    <row r="1108" s="14" customFormat="1" ht="12.75"/>
    <row r="1109" s="14" customFormat="1" ht="12.75"/>
    <row r="1110" s="14" customFormat="1" ht="12.75"/>
    <row r="1111" s="14" customFormat="1" ht="12.75"/>
    <row r="1112" s="14" customFormat="1" ht="12.75"/>
    <row r="1113" s="14" customFormat="1" ht="12.75"/>
    <row r="1114" s="14" customFormat="1" ht="12.75"/>
    <row r="1115" s="14" customFormat="1" ht="12.75"/>
    <row r="1116" s="14" customFormat="1" ht="12.75"/>
    <row r="1117" s="14" customFormat="1" ht="12.75"/>
    <row r="1118" s="14" customFormat="1" ht="12.75"/>
    <row r="1119" s="14" customFormat="1" ht="12.75"/>
    <row r="1120" s="14" customFormat="1" ht="12.75"/>
    <row r="1121" s="14" customFormat="1" ht="12.75"/>
    <row r="1122" s="14" customFormat="1" ht="12.75"/>
    <row r="1123" s="14" customFormat="1" ht="12.75"/>
    <row r="1124" s="14" customFormat="1" ht="12.75"/>
    <row r="1125" s="14" customFormat="1" ht="12.75"/>
    <row r="1126" s="14" customFormat="1" ht="12.75"/>
    <row r="1127" s="14" customFormat="1" ht="12.75"/>
    <row r="1128" s="14" customFormat="1" ht="12.75"/>
    <row r="1129" s="14" customFormat="1" ht="12.75"/>
    <row r="1130" s="14" customFormat="1" ht="12.75"/>
    <row r="1131" s="14" customFormat="1" ht="12.75"/>
    <row r="1132" s="14" customFormat="1" ht="12.75"/>
    <row r="1133" s="14" customFormat="1" ht="12.75"/>
    <row r="1134" s="14" customFormat="1" ht="12.75"/>
    <row r="1135" s="14" customFormat="1" ht="12.75"/>
    <row r="1136" s="14" customFormat="1" ht="12.75"/>
    <row r="1137" s="14" customFormat="1" ht="12.75"/>
    <row r="1138" s="14" customFormat="1" ht="12.75"/>
    <row r="1139" s="14" customFormat="1" ht="12.75"/>
    <row r="1140" s="14" customFormat="1" ht="12.75"/>
    <row r="1141" s="14" customFormat="1" ht="12.75"/>
    <row r="1142" s="14" customFormat="1" ht="12.75"/>
    <row r="1143" s="14" customFormat="1" ht="12.75"/>
    <row r="1144" s="14" customFormat="1" ht="12.75"/>
    <row r="1145" s="14" customFormat="1" ht="12.75"/>
    <row r="1146" s="14" customFormat="1" ht="12.75"/>
    <row r="1147" s="14" customFormat="1" ht="12.75"/>
    <row r="1148" s="14" customFormat="1" ht="12.75"/>
    <row r="1149" s="14" customFormat="1" ht="12.75"/>
    <row r="1150" s="14" customFormat="1" ht="12.75"/>
    <row r="1151" s="14" customFormat="1" ht="12.75"/>
    <row r="1152" s="14" customFormat="1" ht="12.75"/>
    <row r="1153" s="14" customFormat="1" ht="12.75"/>
    <row r="1154" s="14" customFormat="1" ht="12.75"/>
    <row r="1155" s="14" customFormat="1" ht="12.75"/>
    <row r="1156" s="14" customFormat="1" ht="12.75"/>
    <row r="1157" s="14" customFormat="1" ht="12.75"/>
    <row r="1158" s="14" customFormat="1" ht="12.75"/>
    <row r="1159" s="14" customFormat="1" ht="12.75"/>
    <row r="1160" s="14" customFormat="1" ht="12.75"/>
    <row r="1161" s="14" customFormat="1" ht="12.75"/>
    <row r="1162" s="14" customFormat="1" ht="12.75"/>
    <row r="1163" s="14" customFormat="1" ht="12.75"/>
    <row r="1164" s="14" customFormat="1" ht="12.75"/>
    <row r="1165" s="14" customFormat="1" ht="12.75"/>
    <row r="1166" s="14" customFormat="1" ht="12.75"/>
    <row r="1167" s="14" customFormat="1" ht="12.75"/>
    <row r="1168" s="14" customFormat="1" ht="12.75"/>
    <row r="1169" s="14" customFormat="1" ht="12.75"/>
    <row r="1170" s="14" customFormat="1" ht="12.75"/>
    <row r="1171" s="14" customFormat="1" ht="12.75"/>
    <row r="1172" s="14" customFormat="1" ht="12.75"/>
    <row r="1173" s="14" customFormat="1" ht="12.75"/>
    <row r="1174" s="14" customFormat="1" ht="12.75"/>
    <row r="1175" s="14" customFormat="1" ht="12.75"/>
    <row r="1176" s="14" customFormat="1" ht="12.75"/>
    <row r="1177" s="14" customFormat="1" ht="12.75"/>
    <row r="1178" s="14" customFormat="1" ht="12.75"/>
    <row r="1179" s="14" customFormat="1" ht="12.75"/>
    <row r="1180" s="14" customFormat="1" ht="12.75"/>
    <row r="1181" s="14" customFormat="1" ht="12.75"/>
    <row r="1182" s="14" customFormat="1" ht="12.75"/>
    <row r="1183" s="14" customFormat="1" ht="12.75"/>
    <row r="1184" s="14" customFormat="1" ht="12.75"/>
    <row r="1185" s="14" customFormat="1" ht="12.75"/>
    <row r="1186" s="14" customFormat="1" ht="12.75"/>
    <row r="1187" s="14" customFormat="1" ht="12.75"/>
    <row r="1188" s="14" customFormat="1" ht="12.75"/>
    <row r="1189" s="14" customFormat="1" ht="12.75"/>
    <row r="1190" s="14" customFormat="1" ht="12.75"/>
    <row r="1191" s="14" customFormat="1" ht="12.75"/>
    <row r="1192" s="14" customFormat="1" ht="12.75"/>
    <row r="1193" s="14" customFormat="1" ht="12.75"/>
    <row r="1194" s="14" customFormat="1" ht="12.75"/>
    <row r="1195" s="14" customFormat="1" ht="12.75"/>
    <row r="1196" s="14" customFormat="1" ht="12.75"/>
    <row r="1197" s="14" customFormat="1" ht="12.75"/>
    <row r="1198" s="14" customFormat="1" ht="12.75"/>
    <row r="1199" s="14" customFormat="1" ht="12.75"/>
    <row r="1200" s="14" customFormat="1" ht="12.75"/>
    <row r="1201" s="14" customFormat="1" ht="12.75"/>
    <row r="1202" s="14" customFormat="1" ht="12.75"/>
    <row r="1203" s="14" customFormat="1" ht="12.75"/>
    <row r="1204" s="14" customFormat="1" ht="12.75"/>
    <row r="1205" s="14" customFormat="1" ht="12.75"/>
    <row r="1206" s="14" customFormat="1" ht="12.75"/>
    <row r="1207" s="14" customFormat="1" ht="12.75"/>
    <row r="1208" s="14" customFormat="1" ht="12.75"/>
    <row r="1209" s="14" customFormat="1" ht="12.75"/>
    <row r="1210" s="14" customFormat="1" ht="12.75"/>
    <row r="1211" s="14" customFormat="1" ht="12.75"/>
    <row r="1212" s="14" customFormat="1" ht="12.75"/>
    <row r="1213" s="14" customFormat="1" ht="12.75"/>
    <row r="1214" s="14" customFormat="1" ht="12.75"/>
    <row r="1215" s="14" customFormat="1" ht="12.75"/>
    <row r="1216" s="14" customFormat="1" ht="12.75"/>
    <row r="1217" s="14" customFormat="1" ht="12.75"/>
    <row r="1218" s="14" customFormat="1" ht="12.75"/>
    <row r="1219" s="14" customFormat="1" ht="12.75"/>
    <row r="1220" s="14" customFormat="1" ht="12.75"/>
    <row r="1221" s="14" customFormat="1" ht="12.75"/>
    <row r="1222" s="14" customFormat="1" ht="12.75"/>
    <row r="1223" s="14" customFormat="1" ht="12.75"/>
    <row r="1224" s="14" customFormat="1" ht="12.75"/>
    <row r="1225" s="14" customFormat="1" ht="12.75"/>
    <row r="1226" s="14" customFormat="1" ht="12.75"/>
    <row r="1227" s="14" customFormat="1" ht="12.75"/>
    <row r="1228" s="14" customFormat="1" ht="12.75"/>
    <row r="1229" s="14" customFormat="1" ht="12.75"/>
    <row r="1230" s="14" customFormat="1" ht="12.75"/>
    <row r="1231" s="14" customFormat="1" ht="12.75"/>
    <row r="1232" s="14" customFormat="1" ht="12.75"/>
    <row r="1233" s="14" customFormat="1" ht="12.75"/>
    <row r="1234" s="14" customFormat="1" ht="12.75"/>
    <row r="1235" s="14" customFormat="1" ht="12.75"/>
    <row r="1236" s="14" customFormat="1" ht="12.75"/>
    <row r="1237" s="14" customFormat="1" ht="12.75"/>
    <row r="1238" s="14" customFormat="1" ht="12.75"/>
    <row r="1239" s="14" customFormat="1" ht="12.75"/>
    <row r="1240" s="14" customFormat="1" ht="12.75"/>
    <row r="1241" s="14" customFormat="1" ht="12.75"/>
    <row r="1242" s="14" customFormat="1" ht="12.75"/>
    <row r="1243" s="14" customFormat="1" ht="12.75"/>
    <row r="1244" s="14" customFormat="1" ht="12.75"/>
    <row r="1245" s="14" customFormat="1" ht="12.75"/>
    <row r="1246" s="14" customFormat="1" ht="12.75"/>
    <row r="1247" s="14" customFormat="1" ht="12.75"/>
    <row r="1248" s="14" customFormat="1" ht="12.75"/>
    <row r="1249" s="14" customFormat="1" ht="12.75"/>
    <row r="1250" s="14" customFormat="1" ht="12.75"/>
    <row r="1251" s="14" customFormat="1" ht="12.75"/>
    <row r="1252" s="14" customFormat="1" ht="12.75"/>
    <row r="1253" s="14" customFormat="1" ht="12.75"/>
    <row r="1254" s="14" customFormat="1" ht="12.75"/>
    <row r="1255" s="14" customFormat="1" ht="12.75"/>
    <row r="1256" s="14" customFormat="1" ht="12.75"/>
    <row r="1257" s="14" customFormat="1" ht="12.75"/>
    <row r="1258" s="14" customFormat="1" ht="12.75"/>
    <row r="1259" s="14" customFormat="1" ht="12.75"/>
    <row r="1260" s="14" customFormat="1" ht="12.75"/>
    <row r="1261" s="14" customFormat="1" ht="12.75"/>
    <row r="1262" s="14" customFormat="1" ht="12.75"/>
    <row r="1263" s="14" customFormat="1" ht="12.75"/>
    <row r="1264" s="14" customFormat="1" ht="12.75"/>
    <row r="1265" s="14" customFormat="1" ht="12.75"/>
    <row r="1266" s="14" customFormat="1" ht="12.75"/>
    <row r="1267" s="14" customFormat="1" ht="12.75"/>
    <row r="1268" s="14" customFormat="1" ht="12.75"/>
    <row r="1269" s="14" customFormat="1" ht="12.75"/>
    <row r="1270" s="14" customFormat="1" ht="12.75"/>
    <row r="1271" s="14" customFormat="1" ht="12.75"/>
    <row r="1272" s="14" customFormat="1" ht="12.75"/>
    <row r="1273" s="14" customFormat="1" ht="12.75"/>
    <row r="1274" s="14" customFormat="1" ht="12.75"/>
    <row r="1275" s="14" customFormat="1" ht="12.75"/>
    <row r="1276" s="14" customFormat="1" ht="12.75"/>
    <row r="1277" s="14" customFormat="1" ht="12.75"/>
    <row r="1278" s="14" customFormat="1" ht="12.75"/>
    <row r="1279" s="14" customFormat="1" ht="12.75"/>
    <row r="1280" s="14" customFormat="1" ht="12.75"/>
    <row r="1281" s="14" customFormat="1" ht="12.75"/>
    <row r="1282" s="14" customFormat="1" ht="12.75"/>
    <row r="1283" s="14" customFormat="1" ht="12.75"/>
    <row r="1284" s="14" customFormat="1" ht="12.75"/>
    <row r="1285" s="14" customFormat="1" ht="12.75"/>
    <row r="1286" s="14" customFormat="1" ht="12.75"/>
    <row r="1287" s="14" customFormat="1" ht="12.75"/>
    <row r="1288" s="14" customFormat="1" ht="12.75"/>
    <row r="1289" s="14" customFormat="1" ht="12.75"/>
    <row r="1290" s="14" customFormat="1" ht="12.75"/>
    <row r="1291" s="14" customFormat="1" ht="12.75"/>
    <row r="1292" s="14" customFormat="1" ht="12.75"/>
    <row r="1293" s="14" customFormat="1" ht="12.75"/>
    <row r="1294" s="14" customFormat="1" ht="12.75"/>
    <row r="1295" s="14" customFormat="1" ht="12.75"/>
    <row r="1296" s="14" customFormat="1" ht="12.75"/>
    <row r="1297" s="14" customFormat="1" ht="12.75"/>
    <row r="1298" s="14" customFormat="1" ht="12.75"/>
    <row r="1299" s="14" customFormat="1" ht="12.75"/>
    <row r="1300" s="14" customFormat="1" ht="12.75"/>
    <row r="1301" s="14" customFormat="1" ht="12.75"/>
    <row r="1302" s="14" customFormat="1" ht="12.75"/>
    <row r="1303" s="14" customFormat="1" ht="12.75"/>
    <row r="1304" s="14" customFormat="1" ht="12.75"/>
    <row r="1305" s="14" customFormat="1" ht="12.75"/>
    <row r="1306" s="14" customFormat="1" ht="12.75"/>
    <row r="1307" s="14" customFormat="1" ht="12.75"/>
    <row r="1308" s="14" customFormat="1" ht="12.75"/>
    <row r="1309" s="14" customFormat="1" ht="12.75"/>
    <row r="1310" s="14" customFormat="1" ht="12.75"/>
    <row r="1311" s="14" customFormat="1" ht="12.75"/>
    <row r="1312" s="14" customFormat="1" ht="12.75"/>
    <row r="1313" s="14" customFormat="1" ht="12.75"/>
    <row r="1314" s="14" customFormat="1" ht="12.75"/>
    <row r="1315" s="14" customFormat="1" ht="12.75"/>
    <row r="1316" s="14" customFormat="1" ht="12.75"/>
    <row r="1317" s="14" customFormat="1" ht="12.75"/>
    <row r="1318" s="14" customFormat="1" ht="12.75"/>
    <row r="1319" s="14" customFormat="1" ht="12.75"/>
    <row r="1320" s="14" customFormat="1" ht="12.75"/>
    <row r="1321" s="14" customFormat="1" ht="12.75"/>
    <row r="1322" s="14" customFormat="1" ht="12.75"/>
    <row r="1323" s="14" customFormat="1" ht="12.75"/>
    <row r="1324" s="14" customFormat="1" ht="12.75"/>
    <row r="1325" s="14" customFormat="1" ht="12.75"/>
    <row r="1326" s="14" customFormat="1" ht="12.75"/>
    <row r="1327" s="14" customFormat="1" ht="12.75"/>
    <row r="1328" s="14" customFormat="1" ht="12.75"/>
    <row r="1329" s="14" customFormat="1" ht="12.75"/>
    <row r="1330" s="14" customFormat="1" ht="12.75"/>
  </sheetData>
  <printOptions/>
  <pageMargins left="0.75" right="0.75" top="1" bottom="1" header="0.5" footer="0.5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Tihomir Manov</cp:lastModifiedBy>
  <cp:lastPrinted>2006-06-16T11:34:24Z</cp:lastPrinted>
  <dcterms:created xsi:type="dcterms:W3CDTF">2006-02-25T12:00:52Z</dcterms:created>
  <dcterms:modified xsi:type="dcterms:W3CDTF">2006-06-21T14:11:12Z</dcterms:modified>
  <cp:category/>
  <cp:version/>
  <cp:contentType/>
  <cp:contentStatus/>
</cp:coreProperties>
</file>