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2120" windowHeight="9120" activeTab="0"/>
  </bookViews>
  <sheets>
    <sheet name="Predl.za prom.19.05." sheetId="1" r:id="rId1"/>
  </sheets>
  <definedNames>
    <definedName name="_xlnm.Print_Titles" localSheetId="0">'Predl.za prom.19.05.'!$1:$5</definedName>
  </definedNames>
  <calcPr fullCalcOnLoad="1"/>
</workbook>
</file>

<file path=xl/sharedStrings.xml><?xml version="1.0" encoding="utf-8"?>
<sst xmlns="http://schemas.openxmlformats.org/spreadsheetml/2006/main" count="269" uniqueCount="194">
  <si>
    <t>О  Б  Е  К  Т</t>
  </si>
  <si>
    <t xml:space="preserve">                                         В С И Ч К О :</t>
  </si>
  <si>
    <t xml:space="preserve">                                              ЦЕЛЕВА СУБСИДИЯ</t>
  </si>
  <si>
    <t xml:space="preserve">                                              ФОНД  "ПРИВАТИЗАЦИЯ"</t>
  </si>
  <si>
    <t xml:space="preserve">                                             СОБСТВ.  БЮДЖ.  СРЕДСТВА</t>
  </si>
  <si>
    <t xml:space="preserve">                                             БАНКОВ  КРЕДИТ</t>
  </si>
  <si>
    <t xml:space="preserve">                                             ДРУГИ  ИЗВ.  БЮДЖ.  СРЕДСТВА</t>
  </si>
  <si>
    <t>БИЛО</t>
  </si>
  <si>
    <t>СТАВА</t>
  </si>
  <si>
    <t>ПРОМЯНА</t>
  </si>
  <si>
    <t xml:space="preserve"> /+/- /</t>
  </si>
  <si>
    <t>ВСИЧКО РАЗХОДИ:</t>
  </si>
  <si>
    <t>5100  ОСНОВЕН  РЕМОНТ НА ДМА</t>
  </si>
  <si>
    <t>Функция 01 Общи държавни служби</t>
  </si>
  <si>
    <t>ОБЕКТИ</t>
  </si>
  <si>
    <t>Функция 03 Образование</t>
  </si>
  <si>
    <t>Покриви и фасади ОУ гр. Килифарево</t>
  </si>
  <si>
    <t>Функция 05  Социално осигур., подпомагане и грижи</t>
  </si>
  <si>
    <t>Социален патронаж - Дебелец</t>
  </si>
  <si>
    <t>5200  ПРИДОБИВАНЕ НА ДМА</t>
  </si>
  <si>
    <t>5203 Придобиване на др. оборудване машини и съоръжения</t>
  </si>
  <si>
    <t>5206 Инфраструктурни обекти</t>
  </si>
  <si>
    <t>с. Беляковец</t>
  </si>
  <si>
    <t>с. Водолей</t>
  </si>
  <si>
    <t>с. Вонеща Вода</t>
  </si>
  <si>
    <t>гр. Дебелец</t>
  </si>
  <si>
    <t>с. Дичин</t>
  </si>
  <si>
    <t>с. Пчелище</t>
  </si>
  <si>
    <t>с. Ресен</t>
  </si>
  <si>
    <t>Реконструкция покриви СОУ "Вела Благоева"</t>
  </si>
  <si>
    <t>Реконструкция плувен басеин СОУ "Емилиян Станев"</t>
  </si>
  <si>
    <t>Функция 04 Здравеопазване</t>
  </si>
  <si>
    <t>Функция 06 Жил. строит., Б К С и опазв. окол. среда</t>
  </si>
  <si>
    <t>5205 Придобиване на стопански инвентар</t>
  </si>
  <si>
    <t>Възрожденска къща ул. "Крайбрежна" 10 - 12</t>
  </si>
  <si>
    <t>Възрожденска къща ул. "Крайбрежна" 12 А</t>
  </si>
  <si>
    <t>Възрожденска къща ул. "Гурко" 40 - 42</t>
  </si>
  <si>
    <t xml:space="preserve">Улично осветление и верт. план. кв. 379 </t>
  </si>
  <si>
    <t>Изграждане улици ЖК"Картала" в т.ч.:- ул."Ст. Михайловски"</t>
  </si>
  <si>
    <t>Изграждане ул. ЖК"Бузлуджа" в т.ч.:- ул. Зона"Запад"-кв.336</t>
  </si>
  <si>
    <t>Изграждане ул."Козлодуй"-ул."7-ми юли" гр. Велико Търново</t>
  </si>
  <si>
    <t xml:space="preserve"> - Улици ЖК "Бузлуджа" гр. Велико Търново</t>
  </si>
  <si>
    <t xml:space="preserve"> - Улици ЖК "Света гора" гр. Велико Търново</t>
  </si>
  <si>
    <t xml:space="preserve"> - Улици ЖК "К. Фичето" гр. Велико Търново</t>
  </si>
  <si>
    <t xml:space="preserve"> - Улици Кметства</t>
  </si>
  <si>
    <t xml:space="preserve"> - Улици Централна градска част гр. Велико Търново</t>
  </si>
  <si>
    <t xml:space="preserve"> - Улици ЖК "Акация" и ЖК "Картала" гр. Велико Търново</t>
  </si>
  <si>
    <t>с. Арбанаси</t>
  </si>
  <si>
    <t>с. Буковец</t>
  </si>
  <si>
    <t>с. Малки Чифлик</t>
  </si>
  <si>
    <t>с. Плаково</t>
  </si>
  <si>
    <t>с. Присово</t>
  </si>
  <si>
    <t>с. Церова кория</t>
  </si>
  <si>
    <t>с. Шемшево</t>
  </si>
  <si>
    <t>с. Велчево</t>
  </si>
  <si>
    <t>с. Ветринци</t>
  </si>
  <si>
    <t>с. Въглевци</t>
  </si>
  <si>
    <t>с. Габровци</t>
  </si>
  <si>
    <t>с. Големани</t>
  </si>
  <si>
    <t>гр. Килифарево</t>
  </si>
  <si>
    <t>с. Леденик</t>
  </si>
  <si>
    <t>с. Миндя</t>
  </si>
  <si>
    <t>с. Момин сбор</t>
  </si>
  <si>
    <t>с. Никюп</t>
  </si>
  <si>
    <t>с. Ново село</t>
  </si>
  <si>
    <t>с. Пушево</t>
  </si>
  <si>
    <t>с. Русаля</t>
  </si>
  <si>
    <t>с. Хотница</t>
  </si>
  <si>
    <t xml:space="preserve">с. Шереметя </t>
  </si>
  <si>
    <t>с. Балван</t>
  </si>
  <si>
    <t>с. Войнежа</t>
  </si>
  <si>
    <t>с. Емен</t>
  </si>
  <si>
    <t>с. Ялово</t>
  </si>
  <si>
    <t xml:space="preserve">Реконструкция канализация - кметства в т.ч. : </t>
  </si>
  <si>
    <t>ППР/ в рамките на 5206 /Функция 06 Жил. с-во БКС и ООС</t>
  </si>
  <si>
    <t>Авторски преработки</t>
  </si>
  <si>
    <t>ПУП гаров район</t>
  </si>
  <si>
    <t>ИП ул. ЖК "Чолаковци" бл. 13, 15</t>
  </si>
  <si>
    <t>ИП ул. "Ст. Коледаров" - ул. "Д. Благоев" Старчески дом</t>
  </si>
  <si>
    <t>Функция 07 Почивно дело, култура, религиоз. дейности</t>
  </si>
  <si>
    <t>5300  НМДА  Придобиване на НМДА</t>
  </si>
  <si>
    <t>Функция  01  Общи държавни служби</t>
  </si>
  <si>
    <t>5301 Придобиване на Програмни продукти</t>
  </si>
  <si>
    <t>Придобиване на готови ПП</t>
  </si>
  <si>
    <t>5309  -  Придобиване  на  други  Н М Д А</t>
  </si>
  <si>
    <t>5500  Капиталови трансфери</t>
  </si>
  <si>
    <t xml:space="preserve">5501  КТ за нефинансови предприятия  </t>
  </si>
  <si>
    <t>ЕГ "Професор д-р Асен Златаров" - санитарни възли</t>
  </si>
  <si>
    <t>Хуманитарна гимназия "Кирил и Методий" - ІІ етап</t>
  </si>
  <si>
    <t>ПМГ "Васил Друмев" - ел. инсталация</t>
  </si>
  <si>
    <t>ЦДГ"Соня" - фасади, вертикална планировка</t>
  </si>
  <si>
    <t>ЦДГ"Слънце" - ОВИ</t>
  </si>
  <si>
    <t>ОДЗ "Св. Св. Кирил и Методий"</t>
  </si>
  <si>
    <t>Покрив ДЯ "Зорница" - гр. Дебелец</t>
  </si>
  <si>
    <t>Детска млечна кухня</t>
  </si>
  <si>
    <t>5201 Придобиване на компютри и хардуер</t>
  </si>
  <si>
    <t xml:space="preserve">Компютри </t>
  </si>
  <si>
    <t>Сървъри</t>
  </si>
  <si>
    <t>5204 Придобиване на транспортни средства</t>
  </si>
  <si>
    <t>Автомобили на лизинг</t>
  </si>
  <si>
    <t xml:space="preserve">Реконструкция сграда  Община  Велико Търново - ІІ, ІІІ, ІV, V етажи </t>
  </si>
  <si>
    <t>Реконструкция сграда  Община  Велико Търново - покрив</t>
  </si>
  <si>
    <t>Здравен дом с. Никюп</t>
  </si>
  <si>
    <t>Реконструкция  сгради  -  кметства в т. ч. :</t>
  </si>
  <si>
    <t xml:space="preserve">с. Водолей </t>
  </si>
  <si>
    <t>Реконструкция актова зала СОУ "Вела Благоева"</t>
  </si>
  <si>
    <t>Площадков водопровод СОУ "Вела Благоева"</t>
  </si>
  <si>
    <t>Реконструкция ОВ  СОУ "Владимир Комаров"</t>
  </si>
  <si>
    <t>Подпорна стена - англ. двор  СОУ "Емилиян Станев"</t>
  </si>
  <si>
    <t>Реконструкция покриви СОУ "Бачо Киро" - инженеринг</t>
  </si>
  <si>
    <t xml:space="preserve">Реконструкция покриви СОУ "В. Комаров" </t>
  </si>
  <si>
    <t>ПМГ "В. Друмев" - покрив над котелно</t>
  </si>
  <si>
    <t>Реконструкция покриви СОУ "Г. С. Раковски"</t>
  </si>
  <si>
    <t>ППР/ в рамките на 5206 / Здравеопазване</t>
  </si>
  <si>
    <t>Отделяне Детска млечна кухня - инсталации, архитектура</t>
  </si>
  <si>
    <t>Реконструкция покрив старчески дом - гр. В. Търново</t>
  </si>
  <si>
    <t>Комб. сграда  с. Шемшево - младежки клуб</t>
  </si>
  <si>
    <t>Защитено жилище - гр. Дебелец - обособяване</t>
  </si>
  <si>
    <t>Дялово участие ДВУИ - С. Церова Кория</t>
  </si>
  <si>
    <t>ППР/ в рамките на 5206 / Социално осигур., подпомагане и грижи</t>
  </si>
  <si>
    <t>Защитено жилище - гр. Дебелец - конструктивно укрепване ; покрив</t>
  </si>
  <si>
    <t xml:space="preserve">с. Арбанаси </t>
  </si>
  <si>
    <t>Тротоарна настилка - ул. "Георги Измирлиев" гр. Велико Търново</t>
  </si>
  <si>
    <t>Тротоарна настилка - ул. "Иларион Драгостинов" гр. Велико Търново</t>
  </si>
  <si>
    <t>Отводняване ул. "Панайот Типографов"</t>
  </si>
  <si>
    <t>В и К - АРБАНАСИ - дялово участие по ФАР</t>
  </si>
  <si>
    <t>Водоснабдяване с. Габровци - дялово участие ПУДОС</t>
  </si>
  <si>
    <t>Проект за финансово управление на публичната инфраструктура в т.ч.:</t>
  </si>
  <si>
    <t>Реконструкция улици  -  кметства  в  т. ч. :</t>
  </si>
  <si>
    <t xml:space="preserve">с. Къпиново </t>
  </si>
  <si>
    <t>Реконструкция  гробищни  паркове  -  кметства  в  т. ч. :</t>
  </si>
  <si>
    <t>с. Церова Кория</t>
  </si>
  <si>
    <t>Реконструкция  паркове  и  детски площадки  -  кметства  в  т. ч. :</t>
  </si>
  <si>
    <t>Дялово участие "Красива България" 2005</t>
  </si>
  <si>
    <t>Реконструкция  местни  водоизточници  -  кметства  в  т. ч. :</t>
  </si>
  <si>
    <t>с. Големани - Завършване и въвеждане в експлоатация на водопроводен обект</t>
  </si>
  <si>
    <t>с. Райковци</t>
  </si>
  <si>
    <t>Реконструкция  подпорни стени и мостови съоръж.  -  кметства  в  т. ч. :</t>
  </si>
  <si>
    <t>ППР за укрепване и корекция дере и канализация с. Присово</t>
  </si>
  <si>
    <t>Актуализация РП  водоснабдяване с. Габровци</t>
  </si>
  <si>
    <t>Инвест. Проект - улица кв. 336</t>
  </si>
  <si>
    <t>ИП ул."К. Гайтанджията" - "Черни връх"</t>
  </si>
  <si>
    <t>ППР - гробищен парк - гр. Велико Търново - централен</t>
  </si>
  <si>
    <t>ППР - гробищен парк - гр. Велико Търново - мюсюлмански</t>
  </si>
  <si>
    <t>ППР - гробищен парк - с. Малки чифлик</t>
  </si>
  <si>
    <t>Автоматично действащ ПУП - ПР гр. Велико Търново</t>
  </si>
  <si>
    <t>Автоматизиране кадастрален и регулационен план гр. Дебелец</t>
  </si>
  <si>
    <t>ППР - гр. Дебелец</t>
  </si>
  <si>
    <t>Специализирана карта с. Войнежа</t>
  </si>
  <si>
    <t>Специализирана карта с. Райковци</t>
  </si>
  <si>
    <t>Дялово участие ППР депо за битови отпадъци</t>
  </si>
  <si>
    <t>Актуализация РП  канализация гр. Килифарево - дялово участие - ІІ етап</t>
  </si>
  <si>
    <t>Лазер - ОП "Звук и светлина" гр. Велико Търново</t>
  </si>
  <si>
    <t>Реконструкция стадион "Ивайло" - покриви спортни зали ЮГ</t>
  </si>
  <si>
    <t>Реконструкция отоплителна инсталация ДКС "Васил Левски"</t>
  </si>
  <si>
    <t>Спортна зала "Радиотехникум"</t>
  </si>
  <si>
    <t>Българо - френска програма за реставр. паметници на културата -съфинансиране</t>
  </si>
  <si>
    <t>Функция 08 Икономически дейности и услуги</t>
  </si>
  <si>
    <t>Изработване на автобусни спирки</t>
  </si>
  <si>
    <t>Софтуер</t>
  </si>
  <si>
    <t>Актуализация на  ПУП  ЖК. "Света гора"</t>
  </si>
  <si>
    <t>ИП Подпорна стена ДПФЗС "Д-р Трейман"</t>
  </si>
  <si>
    <t>Генерален план за организация на движението гр. В. Търново - ІІІ етап</t>
  </si>
  <si>
    <t>Операционни зали и реанимация МОДОЗС В.Търново ЕООД  гр. В.Търново</t>
  </si>
  <si>
    <t>МОДКВЗС В. Търново ЕООД   гр. В. Търново</t>
  </si>
  <si>
    <t>Настоящата заповед да се доведе до знанието на отдел "Бюджет и финанси" за сведение и изпълнение.</t>
  </si>
  <si>
    <t>Контролът по настоящата заповед ще осъществявам лично.</t>
  </si>
  <si>
    <t>Изработване на автобусни спирки - гр. Килифарево</t>
  </si>
  <si>
    <t>Канализация гр. Килифарево - възстановяване пътна настилка - чакълиране</t>
  </si>
  <si>
    <t>Изграждане ул."Любен Каравелов" гр. Велико Търново</t>
  </si>
  <si>
    <t>ОДПФЗС "Д-р Трейман" Велико Търново ЕООД  гр. Велико Търново</t>
  </si>
  <si>
    <t>Реконстр. (констр. укрепване) МОДОЗС В.Търново ЕООД  гр. Велико Търново</t>
  </si>
  <si>
    <t xml:space="preserve">Климатици </t>
  </si>
  <si>
    <t xml:space="preserve">Ксерокси </t>
  </si>
  <si>
    <t>Озвучителна мултимедийна система гр. Килифарево</t>
  </si>
  <si>
    <t>Охранителни видеокамери</t>
  </si>
  <si>
    <t>Ремонт на обществени тоалетни - кметство  с. Арбанаси</t>
  </si>
  <si>
    <t xml:space="preserve">Проект газификация </t>
  </si>
  <si>
    <t>Реконструкция разрушен участък - ограда на НБ "П. Р. Славейков"</t>
  </si>
  <si>
    <t>Реконстр. НБ "П. Р. Славейков" в т.ч.: - филиал "Бузлуджа"</t>
  </si>
  <si>
    <t>Реконструкция огради ДГ "Р. Княгиня"; ДГ" Иванка Ботева" ;  ДЯ" Пролет"</t>
  </si>
  <si>
    <t>Подпорна стена ОДПФЗС "Д-р Трейман" В. Търново ЕООД  гр. Велико Търново</t>
  </si>
  <si>
    <r>
      <t xml:space="preserve">ЕГ "Проф. Асен Златаров" - </t>
    </r>
    <r>
      <rPr>
        <b/>
        <sz val="12"/>
        <rFont val="Times New Roman"/>
        <family val="1"/>
      </rPr>
      <t>газификация</t>
    </r>
  </si>
  <si>
    <r>
      <t xml:space="preserve">ПМГ "Васил Друмев" - </t>
    </r>
    <r>
      <rPr>
        <b/>
        <sz val="12"/>
        <rFont val="Times New Roman"/>
        <family val="1"/>
      </rPr>
      <t>газификация</t>
    </r>
  </si>
  <si>
    <r>
      <t xml:space="preserve">СОУ "Патриарх Евтимий" - </t>
    </r>
    <r>
      <rPr>
        <b/>
        <sz val="12"/>
        <rFont val="Times New Roman"/>
        <family val="1"/>
      </rPr>
      <t>газификация</t>
    </r>
  </si>
  <si>
    <r>
      <t xml:space="preserve">ОДЗ "Здравец" - </t>
    </r>
    <r>
      <rPr>
        <b/>
        <sz val="12"/>
        <rFont val="Times New Roman"/>
        <family val="1"/>
      </rPr>
      <t>газификация</t>
    </r>
  </si>
  <si>
    <r>
      <t xml:space="preserve">ЦДГ "Слънце" - </t>
    </r>
    <r>
      <rPr>
        <b/>
        <sz val="12"/>
        <rFont val="Times New Roman"/>
        <family val="1"/>
      </rPr>
      <t>газификация</t>
    </r>
  </si>
  <si>
    <r>
      <t xml:space="preserve">ЦДГ "Соня" - </t>
    </r>
    <r>
      <rPr>
        <b/>
        <sz val="12"/>
        <rFont val="Times New Roman"/>
        <family val="1"/>
      </rPr>
      <t>газификация</t>
    </r>
  </si>
  <si>
    <r>
      <t xml:space="preserve">ОУ "Отец Паисий"  -  </t>
    </r>
    <r>
      <rPr>
        <b/>
        <sz val="12"/>
        <rFont val="Times New Roman"/>
        <family val="1"/>
      </rPr>
      <t>с. Самоводене</t>
    </r>
  </si>
  <si>
    <r>
      <t xml:space="preserve">ДЯ "Слънце" - </t>
    </r>
    <r>
      <rPr>
        <b/>
        <sz val="12"/>
        <rFont val="Times New Roman"/>
        <family val="1"/>
      </rPr>
      <t>газификация</t>
    </r>
  </si>
  <si>
    <r>
      <t xml:space="preserve">ДЯ "Митко Палаузов" ( № 3 ) - </t>
    </r>
    <r>
      <rPr>
        <b/>
        <sz val="12"/>
        <rFont val="Times New Roman"/>
        <family val="1"/>
      </rPr>
      <t>газификация</t>
    </r>
  </si>
  <si>
    <t>ПРЕДСЕДАТЕЛ</t>
  </si>
  <si>
    <t>ОБЩИНСКИ СЪВЕТ</t>
  </si>
  <si>
    <t>/инж. НИКОЛАЙ ТАЧЕВ/</t>
  </si>
</sst>
</file>

<file path=xl/styles.xml><?xml version="1.0" encoding="utf-8"?>
<styleSheet xmlns="http://schemas.openxmlformats.org/spreadsheetml/2006/main">
  <numFmts count="16">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 _л_в_-;\-* #,##0\ _л_в_-;_-* &quot;-&quot;\ _л_в_-;_-@_-"/>
    <numFmt numFmtId="44" formatCode="_-* #,##0.00\ &quot;лв&quot;_-;\-* #,##0.00\ &quot;лв&quot;_-;_-* &quot;-&quot;??\ &quot;лв&quot;_-;_-@_-"/>
    <numFmt numFmtId="43" formatCode="_-* #,##0.00\ _л_в_-;\-* #,##0.00\ _л_в_-;_-* &quot;-&quot;??\ _л_в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s>
  <fonts count="4">
    <font>
      <sz val="10"/>
      <name val="Arial"/>
      <family val="0"/>
    </font>
    <font>
      <b/>
      <sz val="12"/>
      <name val="Times New Roman"/>
      <family val="1"/>
    </font>
    <font>
      <b/>
      <i/>
      <sz val="12"/>
      <name val="Times New Roman"/>
      <family val="1"/>
    </font>
    <font>
      <sz val="12"/>
      <name val="Times New Roman"/>
      <family val="1"/>
    </font>
  </fonts>
  <fills count="3">
    <fill>
      <patternFill/>
    </fill>
    <fill>
      <patternFill patternType="gray125"/>
    </fill>
    <fill>
      <patternFill patternType="solid">
        <fgColor indexed="9"/>
        <bgColor indexed="64"/>
      </patternFill>
    </fill>
  </fills>
  <borders count="16">
    <border>
      <left/>
      <right/>
      <top/>
      <bottom/>
      <diagonal/>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style="thin"/>
      <top style="thin"/>
      <bottom style="thin"/>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style="thin"/>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45">
    <xf numFmtId="0" fontId="0" fillId="0" borderId="0" xfId="0" applyAlignment="1">
      <alignment/>
    </xf>
    <xf numFmtId="3" fontId="1" fillId="2" borderId="1" xfId="0" applyNumberFormat="1" applyFont="1" applyFill="1" applyBorder="1" applyAlignment="1">
      <alignment horizontal="center"/>
    </xf>
    <xf numFmtId="3" fontId="1" fillId="2" borderId="2" xfId="0" applyNumberFormat="1"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3" fontId="2" fillId="2" borderId="3" xfId="0" applyNumberFormat="1" applyFont="1" applyFill="1" applyBorder="1" applyAlignment="1">
      <alignment horizontal="right"/>
    </xf>
    <xf numFmtId="0" fontId="1" fillId="2" borderId="4" xfId="0" applyFont="1" applyFill="1" applyBorder="1" applyAlignment="1">
      <alignment/>
    </xf>
    <xf numFmtId="0" fontId="3" fillId="2" borderId="4" xfId="0" applyFont="1" applyFill="1" applyBorder="1" applyAlignment="1">
      <alignment/>
    </xf>
    <xf numFmtId="0" fontId="3" fillId="2" borderId="4" xfId="0" applyFont="1" applyFill="1" applyBorder="1" applyAlignment="1">
      <alignment horizontal="left"/>
    </xf>
    <xf numFmtId="0" fontId="3" fillId="2" borderId="4" xfId="0" applyFont="1" applyFill="1" applyBorder="1" applyAlignment="1">
      <alignment/>
    </xf>
    <xf numFmtId="0" fontId="2" fillId="2" borderId="4" xfId="0" applyFont="1" applyFill="1" applyBorder="1" applyAlignment="1">
      <alignment/>
    </xf>
    <xf numFmtId="0" fontId="1" fillId="0" borderId="0" xfId="0" applyFont="1" applyAlignment="1">
      <alignment/>
    </xf>
    <xf numFmtId="0" fontId="3" fillId="2" borderId="0" xfId="0" applyFont="1" applyFill="1" applyBorder="1" applyAlignment="1">
      <alignment/>
    </xf>
    <xf numFmtId="0" fontId="1" fillId="2" borderId="0" xfId="0" applyFont="1" applyFill="1" applyBorder="1" applyAlignment="1">
      <alignment/>
    </xf>
    <xf numFmtId="0" fontId="3" fillId="2" borderId="0" xfId="0" applyFont="1" applyFill="1" applyAlignment="1">
      <alignment/>
    </xf>
    <xf numFmtId="0" fontId="3" fillId="0" borderId="0" xfId="0" applyFont="1" applyAlignment="1">
      <alignment/>
    </xf>
    <xf numFmtId="3" fontId="1" fillId="2" borderId="5" xfId="0" applyNumberFormat="1" applyFont="1" applyFill="1" applyBorder="1" applyAlignment="1">
      <alignment horizontal="center"/>
    </xf>
    <xf numFmtId="0" fontId="1" fillId="2" borderId="6" xfId="0" applyFont="1" applyFill="1" applyBorder="1" applyAlignment="1">
      <alignment horizontal="center"/>
    </xf>
    <xf numFmtId="3" fontId="1" fillId="2" borderId="7" xfId="0" applyNumberFormat="1" applyFont="1" applyFill="1" applyBorder="1" applyAlignment="1">
      <alignment horizontal="center"/>
    </xf>
    <xf numFmtId="0" fontId="1" fillId="2" borderId="5" xfId="0" applyFont="1" applyFill="1" applyBorder="1" applyAlignment="1">
      <alignment horizontal="center"/>
    </xf>
    <xf numFmtId="3" fontId="1" fillId="2" borderId="8" xfId="0" applyNumberFormat="1" applyFont="1" applyFill="1" applyBorder="1" applyAlignment="1">
      <alignment horizontal="center"/>
    </xf>
    <xf numFmtId="3" fontId="1" fillId="2" borderId="9" xfId="0" applyNumberFormat="1" applyFont="1" applyFill="1" applyBorder="1" applyAlignment="1">
      <alignment horizontal="center"/>
    </xf>
    <xf numFmtId="0" fontId="1" fillId="2" borderId="10" xfId="0" applyFont="1" applyFill="1" applyBorder="1" applyAlignment="1">
      <alignment horizontal="center"/>
    </xf>
    <xf numFmtId="3" fontId="1" fillId="2" borderId="9" xfId="0" applyNumberFormat="1" applyFont="1" applyFill="1" applyBorder="1" applyAlignment="1">
      <alignment/>
    </xf>
    <xf numFmtId="3" fontId="1" fillId="2" borderId="11" xfId="0" applyNumberFormat="1" applyFont="1" applyFill="1" applyBorder="1" applyAlignment="1">
      <alignment horizontal="center"/>
    </xf>
    <xf numFmtId="0" fontId="1" fillId="2" borderId="1" xfId="0" applyFont="1" applyFill="1" applyBorder="1" applyAlignment="1">
      <alignment horizontal="center"/>
    </xf>
    <xf numFmtId="3" fontId="1" fillId="2" borderId="12" xfId="0" applyNumberFormat="1" applyFont="1" applyFill="1" applyBorder="1" applyAlignment="1">
      <alignment/>
    </xf>
    <xf numFmtId="3" fontId="1" fillId="2" borderId="12" xfId="0" applyNumberFormat="1" applyFont="1" applyFill="1" applyBorder="1" applyAlignment="1">
      <alignment horizontal="center"/>
    </xf>
    <xf numFmtId="0" fontId="1" fillId="2" borderId="13" xfId="0" applyFont="1" applyFill="1" applyBorder="1" applyAlignment="1">
      <alignment horizontal="center"/>
    </xf>
    <xf numFmtId="3" fontId="1" fillId="2" borderId="13" xfId="0" applyNumberFormat="1" applyFont="1" applyFill="1" applyBorder="1" applyAlignment="1">
      <alignment horizontal="right"/>
    </xf>
    <xf numFmtId="3" fontId="1" fillId="2" borderId="3" xfId="0" applyNumberFormat="1" applyFont="1" applyFill="1" applyBorder="1" applyAlignment="1">
      <alignment horizontal="right"/>
    </xf>
    <xf numFmtId="3" fontId="1" fillId="2" borderId="14" xfId="0" applyNumberFormat="1" applyFont="1" applyFill="1" applyBorder="1" applyAlignment="1">
      <alignment horizontal="right"/>
    </xf>
    <xf numFmtId="3" fontId="1" fillId="2" borderId="15" xfId="0" applyNumberFormat="1" applyFont="1" applyFill="1" applyBorder="1" applyAlignment="1">
      <alignment horizontal="right"/>
    </xf>
    <xf numFmtId="3" fontId="1" fillId="2" borderId="4" xfId="0" applyNumberFormat="1" applyFont="1" applyFill="1" applyBorder="1" applyAlignment="1">
      <alignment horizontal="center"/>
    </xf>
    <xf numFmtId="0" fontId="1" fillId="2" borderId="4" xfId="0" applyFont="1" applyFill="1" applyBorder="1" applyAlignment="1">
      <alignment horizontal="center"/>
    </xf>
    <xf numFmtId="3" fontId="1" fillId="2" borderId="3" xfId="0" applyNumberFormat="1" applyFont="1" applyFill="1" applyBorder="1" applyAlignment="1">
      <alignment/>
    </xf>
    <xf numFmtId="3" fontId="3" fillId="2" borderId="3" xfId="0" applyNumberFormat="1" applyFont="1" applyFill="1" applyBorder="1" applyAlignment="1">
      <alignment/>
    </xf>
    <xf numFmtId="3" fontId="3" fillId="2" borderId="4" xfId="0" applyNumberFormat="1" applyFont="1" applyFill="1" applyBorder="1" applyAlignment="1">
      <alignment horizontal="right"/>
    </xf>
    <xf numFmtId="3" fontId="3" fillId="2" borderId="4" xfId="0" applyNumberFormat="1" applyFont="1" applyFill="1" applyBorder="1" applyAlignment="1">
      <alignment/>
    </xf>
    <xf numFmtId="3" fontId="3" fillId="2" borderId="4" xfId="0" applyNumberFormat="1" applyFont="1" applyFill="1" applyBorder="1" applyAlignment="1">
      <alignment/>
    </xf>
    <xf numFmtId="3" fontId="1" fillId="2" borderId="4" xfId="0" applyNumberFormat="1" applyFont="1" applyFill="1" applyBorder="1" applyAlignment="1">
      <alignment/>
    </xf>
    <xf numFmtId="3" fontId="1" fillId="2" borderId="4" xfId="0" applyNumberFormat="1" applyFont="1" applyFill="1" applyBorder="1" applyAlignment="1">
      <alignment horizontal="right"/>
    </xf>
    <xf numFmtId="3" fontId="2" fillId="2" borderId="3" xfId="0" applyNumberFormat="1" applyFont="1" applyFill="1" applyBorder="1" applyAlignment="1">
      <alignment/>
    </xf>
    <xf numFmtId="3" fontId="2" fillId="2" borderId="4" xfId="0" applyNumberFormat="1" applyFont="1" applyFill="1" applyBorder="1" applyAlignment="1">
      <alignment/>
    </xf>
    <xf numFmtId="3" fontId="1" fillId="2" borderId="15" xfId="0" applyNumberFormat="1" applyFont="1" applyFill="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259"/>
  <sheetViews>
    <sheetView tabSelected="1" zoomScale="75" zoomScaleNormal="75" workbookViewId="0" topLeftCell="A1">
      <selection activeCell="A13" sqref="A13"/>
    </sheetView>
  </sheetViews>
  <sheetFormatPr defaultColWidth="9.140625" defaultRowHeight="12.75"/>
  <cols>
    <col min="1" max="1" width="90.7109375" style="15" customWidth="1"/>
    <col min="2" max="19" width="12.7109375" style="15" customWidth="1"/>
    <col min="20" max="16384" width="9.140625" style="15" customWidth="1"/>
  </cols>
  <sheetData>
    <row r="1" spans="1:19" s="13" customFormat="1" ht="15.75">
      <c r="A1" s="2" t="s">
        <v>0</v>
      </c>
      <c r="B1" s="16" t="s">
        <v>1</v>
      </c>
      <c r="C1" s="16"/>
      <c r="D1" s="17"/>
      <c r="E1" s="18" t="s">
        <v>2</v>
      </c>
      <c r="F1" s="16"/>
      <c r="G1" s="17"/>
      <c r="H1" s="18" t="s">
        <v>3</v>
      </c>
      <c r="I1" s="16"/>
      <c r="J1" s="17"/>
      <c r="K1" s="18" t="s">
        <v>4</v>
      </c>
      <c r="L1" s="16"/>
      <c r="M1" s="19"/>
      <c r="N1" s="18" t="s">
        <v>5</v>
      </c>
      <c r="O1" s="16"/>
      <c r="P1" s="19"/>
      <c r="Q1" s="20" t="s">
        <v>6</v>
      </c>
      <c r="R1" s="21"/>
      <c r="S1" s="22"/>
    </row>
    <row r="2" spans="1:19" s="13" customFormat="1" ht="15.75">
      <c r="A2" s="44"/>
      <c r="B2" s="23"/>
      <c r="C2" s="21">
        <v>2</v>
      </c>
      <c r="D2" s="22"/>
      <c r="E2" s="24"/>
      <c r="F2" s="16">
        <v>3</v>
      </c>
      <c r="G2" s="25"/>
      <c r="H2" s="24"/>
      <c r="I2" s="16">
        <v>4</v>
      </c>
      <c r="J2" s="25"/>
      <c r="K2" s="20"/>
      <c r="L2" s="21">
        <v>5</v>
      </c>
      <c r="M2" s="22"/>
      <c r="N2" s="20"/>
      <c r="O2" s="21">
        <v>6</v>
      </c>
      <c r="P2" s="22"/>
      <c r="Q2" s="26"/>
      <c r="R2" s="27">
        <v>7</v>
      </c>
      <c r="S2" s="28"/>
    </row>
    <row r="3" spans="1:19" s="13" customFormat="1" ht="15.75">
      <c r="A3" s="44"/>
      <c r="B3" s="1" t="s">
        <v>7</v>
      </c>
      <c r="C3" s="2" t="s">
        <v>8</v>
      </c>
      <c r="D3" s="3" t="s">
        <v>9</v>
      </c>
      <c r="E3" s="1" t="s">
        <v>7</v>
      </c>
      <c r="F3" s="2" t="s">
        <v>8</v>
      </c>
      <c r="G3" s="3" t="s">
        <v>9</v>
      </c>
      <c r="H3" s="1" t="s">
        <v>7</v>
      </c>
      <c r="I3" s="2" t="s">
        <v>8</v>
      </c>
      <c r="J3" s="3" t="s">
        <v>9</v>
      </c>
      <c r="K3" s="1" t="s">
        <v>7</v>
      </c>
      <c r="L3" s="2" t="s">
        <v>8</v>
      </c>
      <c r="M3" s="3" t="s">
        <v>9</v>
      </c>
      <c r="N3" s="1" t="s">
        <v>7</v>
      </c>
      <c r="O3" s="2" t="s">
        <v>8</v>
      </c>
      <c r="P3" s="3" t="s">
        <v>9</v>
      </c>
      <c r="Q3" s="1" t="s">
        <v>7</v>
      </c>
      <c r="R3" s="2" t="s">
        <v>8</v>
      </c>
      <c r="S3" s="3" t="s">
        <v>9</v>
      </c>
    </row>
    <row r="4" spans="1:19" s="13" customFormat="1" ht="15.75">
      <c r="A4" s="35"/>
      <c r="B4" s="29"/>
      <c r="C4" s="30"/>
      <c r="D4" s="4" t="s">
        <v>10</v>
      </c>
      <c r="E4" s="30"/>
      <c r="F4" s="30"/>
      <c r="G4" s="4" t="s">
        <v>10</v>
      </c>
      <c r="H4" s="30"/>
      <c r="I4" s="30"/>
      <c r="J4" s="4" t="s">
        <v>10</v>
      </c>
      <c r="K4" s="31"/>
      <c r="L4" s="32"/>
      <c r="M4" s="4" t="s">
        <v>10</v>
      </c>
      <c r="N4" s="31"/>
      <c r="O4" s="32"/>
      <c r="P4" s="4" t="s">
        <v>10</v>
      </c>
      <c r="Q4" s="29"/>
      <c r="R4" s="30"/>
      <c r="S4" s="4" t="s">
        <v>10</v>
      </c>
    </row>
    <row r="5" spans="1:19" s="13" customFormat="1" ht="15.75">
      <c r="A5" s="33">
        <v>1</v>
      </c>
      <c r="B5" s="33">
        <v>1</v>
      </c>
      <c r="C5" s="33">
        <v>2</v>
      </c>
      <c r="D5" s="34">
        <v>3</v>
      </c>
      <c r="E5" s="33">
        <v>1</v>
      </c>
      <c r="F5" s="33">
        <v>2</v>
      </c>
      <c r="G5" s="34">
        <v>3</v>
      </c>
      <c r="H5" s="33">
        <v>1</v>
      </c>
      <c r="I5" s="33">
        <v>2</v>
      </c>
      <c r="J5" s="34">
        <v>3</v>
      </c>
      <c r="K5" s="33">
        <v>1</v>
      </c>
      <c r="L5" s="33">
        <v>2</v>
      </c>
      <c r="M5" s="34">
        <v>3</v>
      </c>
      <c r="N5" s="33">
        <v>1</v>
      </c>
      <c r="O5" s="33">
        <v>2</v>
      </c>
      <c r="P5" s="34">
        <v>3</v>
      </c>
      <c r="Q5" s="33">
        <v>1</v>
      </c>
      <c r="R5" s="33">
        <v>2</v>
      </c>
      <c r="S5" s="34">
        <v>3</v>
      </c>
    </row>
    <row r="6" spans="1:19" s="12" customFormat="1" ht="15.75">
      <c r="A6" s="5" t="s">
        <v>11</v>
      </c>
      <c r="B6" s="35">
        <f>SUM(E6,H6,K6,N6,Q6)</f>
        <v>7726421</v>
      </c>
      <c r="C6" s="35">
        <f>SUM(F6,I6,L6,O6,R6)</f>
        <v>8056661</v>
      </c>
      <c r="D6" s="35">
        <f>SUM(G6,J6,M6,P6,S6)</f>
        <v>330000</v>
      </c>
      <c r="E6" s="35">
        <f aca="true" t="shared" si="0" ref="E6:S6">SUM(E7,E24,E219,E231)</f>
        <v>677400</v>
      </c>
      <c r="F6" s="35">
        <f t="shared" si="0"/>
        <v>677400</v>
      </c>
      <c r="G6" s="35">
        <f t="shared" si="0"/>
        <v>0</v>
      </c>
      <c r="H6" s="35">
        <f t="shared" si="0"/>
        <v>650000</v>
      </c>
      <c r="I6" s="35">
        <f t="shared" si="0"/>
        <v>650000</v>
      </c>
      <c r="J6" s="35">
        <f t="shared" si="0"/>
        <v>0</v>
      </c>
      <c r="K6" s="35">
        <f t="shared" si="0"/>
        <v>770674</v>
      </c>
      <c r="L6" s="35">
        <f t="shared" si="0"/>
        <v>1154914</v>
      </c>
      <c r="M6" s="35">
        <f t="shared" si="0"/>
        <v>384000</v>
      </c>
      <c r="N6" s="35">
        <f t="shared" si="0"/>
        <v>2701147</v>
      </c>
      <c r="O6" s="35">
        <f t="shared" si="0"/>
        <v>2701147</v>
      </c>
      <c r="P6" s="35">
        <f t="shared" si="0"/>
        <v>0</v>
      </c>
      <c r="Q6" s="35">
        <f t="shared" si="0"/>
        <v>2927200</v>
      </c>
      <c r="R6" s="35">
        <f t="shared" si="0"/>
        <v>2873200</v>
      </c>
      <c r="S6" s="35">
        <f t="shared" si="0"/>
        <v>-54000</v>
      </c>
    </row>
    <row r="7" spans="1:19" s="12" customFormat="1" ht="15.75">
      <c r="A7" s="6" t="s">
        <v>12</v>
      </c>
      <c r="B7" s="35">
        <f>SUM(B8,B17,B21)</f>
        <v>884300</v>
      </c>
      <c r="C7" s="35">
        <f>SUM(C8,C17,C21)</f>
        <v>881300</v>
      </c>
      <c r="D7" s="35">
        <f>SUM(D8,D17)</f>
        <v>-3000</v>
      </c>
      <c r="E7" s="35">
        <f>SUM(E8,E17,E21)</f>
        <v>229000</v>
      </c>
      <c r="F7" s="35">
        <f>SUM(F8,F17,F21)</f>
        <v>229000</v>
      </c>
      <c r="G7" s="35">
        <f>SUM(G8,G17)</f>
        <v>0</v>
      </c>
      <c r="H7" s="35">
        <f>SUM(H8,H17,H21)</f>
        <v>47000</v>
      </c>
      <c r="I7" s="35">
        <f>SUM(I8,I17,I21)</f>
        <v>47000</v>
      </c>
      <c r="J7" s="35">
        <f>SUM(J8,J17)</f>
        <v>0</v>
      </c>
      <c r="K7" s="35">
        <f>SUM(K8,K17,K21)</f>
        <v>0</v>
      </c>
      <c r="L7" s="35">
        <f>SUM(L8,L17,L21)</f>
        <v>1000</v>
      </c>
      <c r="M7" s="35">
        <f>SUM(M8,M17)</f>
        <v>1000</v>
      </c>
      <c r="N7" s="35">
        <f>SUM(N8,N17,N21)</f>
        <v>0</v>
      </c>
      <c r="O7" s="35">
        <f>SUM(O8,O17,O21)</f>
        <v>0</v>
      </c>
      <c r="P7" s="35">
        <f>SUM(P8,P17)</f>
        <v>0</v>
      </c>
      <c r="Q7" s="35">
        <f>SUM(Q8,Q17,Q21)</f>
        <v>608300</v>
      </c>
      <c r="R7" s="35">
        <f>SUM(R8,R17,R21)</f>
        <v>604300</v>
      </c>
      <c r="S7" s="35">
        <f>SUM(S8,S17)</f>
        <v>-4000</v>
      </c>
    </row>
    <row r="8" spans="1:19" s="12" customFormat="1" ht="15.75">
      <c r="A8" s="6" t="s">
        <v>15</v>
      </c>
      <c r="B8" s="35">
        <f aca="true" t="shared" si="1" ref="B8:S8">SUM(B9)</f>
        <v>751500</v>
      </c>
      <c r="C8" s="35">
        <f t="shared" si="1"/>
        <v>748500</v>
      </c>
      <c r="D8" s="35">
        <f t="shared" si="1"/>
        <v>-3000</v>
      </c>
      <c r="E8" s="35">
        <f t="shared" si="1"/>
        <v>169000</v>
      </c>
      <c r="F8" s="35">
        <f t="shared" si="1"/>
        <v>169000</v>
      </c>
      <c r="G8" s="35">
        <f t="shared" si="1"/>
        <v>0</v>
      </c>
      <c r="H8" s="35">
        <f t="shared" si="1"/>
        <v>47000</v>
      </c>
      <c r="I8" s="35">
        <f t="shared" si="1"/>
        <v>47000</v>
      </c>
      <c r="J8" s="35">
        <f t="shared" si="1"/>
        <v>0</v>
      </c>
      <c r="K8" s="35">
        <f t="shared" si="1"/>
        <v>0</v>
      </c>
      <c r="L8" s="35">
        <f t="shared" si="1"/>
        <v>1000</v>
      </c>
      <c r="M8" s="35">
        <f t="shared" si="1"/>
        <v>1000</v>
      </c>
      <c r="N8" s="35">
        <f t="shared" si="1"/>
        <v>0</v>
      </c>
      <c r="O8" s="35">
        <f t="shared" si="1"/>
        <v>0</v>
      </c>
      <c r="P8" s="35">
        <f t="shared" si="1"/>
        <v>0</v>
      </c>
      <c r="Q8" s="35">
        <f t="shared" si="1"/>
        <v>535500</v>
      </c>
      <c r="R8" s="35">
        <f t="shared" si="1"/>
        <v>531500</v>
      </c>
      <c r="S8" s="35">
        <f t="shared" si="1"/>
        <v>-4000</v>
      </c>
    </row>
    <row r="9" spans="1:19" s="12" customFormat="1" ht="15.75">
      <c r="A9" s="6" t="s">
        <v>14</v>
      </c>
      <c r="B9" s="35">
        <f aca="true" t="shared" si="2" ref="B9:S9">SUM(B10,B11,B12,B13,B14,B15,B16)</f>
        <v>751500</v>
      </c>
      <c r="C9" s="35">
        <f t="shared" si="2"/>
        <v>748500</v>
      </c>
      <c r="D9" s="35">
        <f t="shared" si="2"/>
        <v>-3000</v>
      </c>
      <c r="E9" s="35">
        <f t="shared" si="2"/>
        <v>169000</v>
      </c>
      <c r="F9" s="35">
        <f t="shared" si="2"/>
        <v>169000</v>
      </c>
      <c r="G9" s="35">
        <f t="shared" si="2"/>
        <v>0</v>
      </c>
      <c r="H9" s="35">
        <f t="shared" si="2"/>
        <v>47000</v>
      </c>
      <c r="I9" s="35">
        <f t="shared" si="2"/>
        <v>47000</v>
      </c>
      <c r="J9" s="35">
        <f>SUM(J10,J11,J12,J13,J14,J15,J16)</f>
        <v>0</v>
      </c>
      <c r="K9" s="35">
        <f t="shared" si="2"/>
        <v>0</v>
      </c>
      <c r="L9" s="35">
        <f t="shared" si="2"/>
        <v>1000</v>
      </c>
      <c r="M9" s="35">
        <f t="shared" si="2"/>
        <v>1000</v>
      </c>
      <c r="N9" s="35">
        <f t="shared" si="2"/>
        <v>0</v>
      </c>
      <c r="O9" s="35">
        <f t="shared" si="2"/>
        <v>0</v>
      </c>
      <c r="P9" s="35">
        <f>SUM(P10,P11,P12,P13,P14,P15,P16)</f>
        <v>0</v>
      </c>
      <c r="Q9" s="35">
        <f t="shared" si="2"/>
        <v>535500</v>
      </c>
      <c r="R9" s="35">
        <f t="shared" si="2"/>
        <v>531500</v>
      </c>
      <c r="S9" s="35">
        <f t="shared" si="2"/>
        <v>-4000</v>
      </c>
    </row>
    <row r="10" spans="1:19" s="12" customFormat="1" ht="15.75">
      <c r="A10" s="7" t="s">
        <v>87</v>
      </c>
      <c r="B10" s="36">
        <f>SUM(E10,H10,K10,N10,Q10)</f>
        <v>48000</v>
      </c>
      <c r="C10" s="36">
        <f>SUM(F10,I10,L10,O10,R10)</f>
        <v>48000</v>
      </c>
      <c r="D10" s="36">
        <f>SUM(G10,J10,M10,P10,S10)</f>
        <v>0</v>
      </c>
      <c r="E10" s="37">
        <v>30000</v>
      </c>
      <c r="F10" s="38">
        <v>30000</v>
      </c>
      <c r="G10" s="36">
        <f aca="true" t="shared" si="3" ref="G10:G16">SUM(F10-E10)</f>
        <v>0</v>
      </c>
      <c r="H10" s="37">
        <v>0</v>
      </c>
      <c r="I10" s="38">
        <v>0</v>
      </c>
      <c r="J10" s="36">
        <f aca="true" t="shared" si="4" ref="J10:J16">SUM(I10-H10)</f>
        <v>0</v>
      </c>
      <c r="K10" s="37">
        <v>0</v>
      </c>
      <c r="L10" s="37">
        <v>0</v>
      </c>
      <c r="M10" s="36">
        <f aca="true" t="shared" si="5" ref="M10:M16">SUM(L10-K10)</f>
        <v>0</v>
      </c>
      <c r="N10" s="37">
        <v>0</v>
      </c>
      <c r="O10" s="38">
        <v>0</v>
      </c>
      <c r="P10" s="36">
        <f aca="true" t="shared" si="6" ref="P10:P16">SUM(O10-N10)</f>
        <v>0</v>
      </c>
      <c r="Q10" s="37">
        <v>18000</v>
      </c>
      <c r="R10" s="38">
        <v>18000</v>
      </c>
      <c r="S10" s="36">
        <f aca="true" t="shared" si="7" ref="S10:S16">SUM(R10-Q10)</f>
        <v>0</v>
      </c>
    </row>
    <row r="11" spans="1:19" s="12" customFormat="1" ht="15.75">
      <c r="A11" s="8" t="s">
        <v>88</v>
      </c>
      <c r="B11" s="36">
        <f aca="true" t="shared" si="8" ref="B11:D16">SUM(E11,H11,K11,N11,Q11)</f>
        <v>580000</v>
      </c>
      <c r="C11" s="36">
        <f t="shared" si="8"/>
        <v>580000</v>
      </c>
      <c r="D11" s="36">
        <f t="shared" si="8"/>
        <v>0</v>
      </c>
      <c r="E11" s="37">
        <v>100000</v>
      </c>
      <c r="F11" s="38">
        <v>100000</v>
      </c>
      <c r="G11" s="36">
        <f t="shared" si="3"/>
        <v>0</v>
      </c>
      <c r="H11" s="37">
        <v>40000</v>
      </c>
      <c r="I11" s="38">
        <v>40000</v>
      </c>
      <c r="J11" s="36">
        <f t="shared" si="4"/>
        <v>0</v>
      </c>
      <c r="K11" s="37">
        <v>0</v>
      </c>
      <c r="L11" s="37">
        <v>0</v>
      </c>
      <c r="M11" s="36">
        <f t="shared" si="5"/>
        <v>0</v>
      </c>
      <c r="N11" s="37">
        <v>0</v>
      </c>
      <c r="O11" s="38">
        <v>0</v>
      </c>
      <c r="P11" s="36">
        <f t="shared" si="6"/>
        <v>0</v>
      </c>
      <c r="Q11" s="37">
        <v>440000</v>
      </c>
      <c r="R11" s="38">
        <v>440000</v>
      </c>
      <c r="S11" s="36">
        <f t="shared" si="7"/>
        <v>0</v>
      </c>
    </row>
    <row r="12" spans="1:19" s="12" customFormat="1" ht="15.75">
      <c r="A12" s="8" t="s">
        <v>89</v>
      </c>
      <c r="B12" s="36">
        <f t="shared" si="8"/>
        <v>7000</v>
      </c>
      <c r="C12" s="36">
        <f t="shared" si="8"/>
        <v>7000</v>
      </c>
      <c r="D12" s="36">
        <f t="shared" si="8"/>
        <v>0</v>
      </c>
      <c r="E12" s="37">
        <v>0</v>
      </c>
      <c r="F12" s="38">
        <v>0</v>
      </c>
      <c r="G12" s="36">
        <f t="shared" si="3"/>
        <v>0</v>
      </c>
      <c r="H12" s="37">
        <v>7000</v>
      </c>
      <c r="I12" s="38">
        <v>7000</v>
      </c>
      <c r="J12" s="36">
        <f t="shared" si="4"/>
        <v>0</v>
      </c>
      <c r="K12" s="37">
        <v>0</v>
      </c>
      <c r="L12" s="37">
        <v>0</v>
      </c>
      <c r="M12" s="36">
        <f t="shared" si="5"/>
        <v>0</v>
      </c>
      <c r="N12" s="37">
        <v>0</v>
      </c>
      <c r="O12" s="38">
        <v>0</v>
      </c>
      <c r="P12" s="36">
        <f t="shared" si="6"/>
        <v>0</v>
      </c>
      <c r="Q12" s="37">
        <v>0</v>
      </c>
      <c r="R12" s="38">
        <v>0</v>
      </c>
      <c r="S12" s="36">
        <f t="shared" si="7"/>
        <v>0</v>
      </c>
    </row>
    <row r="13" spans="1:19" s="12" customFormat="1" ht="15.75">
      <c r="A13" s="7" t="s">
        <v>16</v>
      </c>
      <c r="B13" s="36">
        <f t="shared" si="8"/>
        <v>25000</v>
      </c>
      <c r="C13" s="36">
        <f t="shared" si="8"/>
        <v>25000</v>
      </c>
      <c r="D13" s="36">
        <f t="shared" si="8"/>
        <v>0</v>
      </c>
      <c r="E13" s="37">
        <v>0</v>
      </c>
      <c r="F13" s="38">
        <v>0</v>
      </c>
      <c r="G13" s="36">
        <f t="shared" si="3"/>
        <v>0</v>
      </c>
      <c r="H13" s="37">
        <v>0</v>
      </c>
      <c r="I13" s="38">
        <v>0</v>
      </c>
      <c r="J13" s="36">
        <f t="shared" si="4"/>
        <v>0</v>
      </c>
      <c r="K13" s="37">
        <v>0</v>
      </c>
      <c r="L13" s="37">
        <v>0</v>
      </c>
      <c r="M13" s="36">
        <f t="shared" si="5"/>
        <v>0</v>
      </c>
      <c r="N13" s="37">
        <v>0</v>
      </c>
      <c r="O13" s="38">
        <v>0</v>
      </c>
      <c r="P13" s="36">
        <f t="shared" si="6"/>
        <v>0</v>
      </c>
      <c r="Q13" s="37">
        <v>25000</v>
      </c>
      <c r="R13" s="38">
        <v>25000</v>
      </c>
      <c r="S13" s="36">
        <f t="shared" si="7"/>
        <v>0</v>
      </c>
    </row>
    <row r="14" spans="1:19" s="12" customFormat="1" ht="15.75">
      <c r="A14" s="8" t="s">
        <v>90</v>
      </c>
      <c r="B14" s="36">
        <f t="shared" si="8"/>
        <v>44200</v>
      </c>
      <c r="C14" s="36">
        <f t="shared" si="8"/>
        <v>44200</v>
      </c>
      <c r="D14" s="36">
        <f t="shared" si="8"/>
        <v>0</v>
      </c>
      <c r="E14" s="37">
        <v>24000</v>
      </c>
      <c r="F14" s="38">
        <v>24000</v>
      </c>
      <c r="G14" s="36">
        <f t="shared" si="3"/>
        <v>0</v>
      </c>
      <c r="H14" s="37">
        <v>0</v>
      </c>
      <c r="I14" s="38">
        <v>0</v>
      </c>
      <c r="J14" s="36">
        <f t="shared" si="4"/>
        <v>0</v>
      </c>
      <c r="K14" s="37">
        <v>0</v>
      </c>
      <c r="L14" s="37">
        <v>0</v>
      </c>
      <c r="M14" s="36">
        <f t="shared" si="5"/>
        <v>0</v>
      </c>
      <c r="N14" s="37">
        <v>0</v>
      </c>
      <c r="O14" s="38">
        <v>0</v>
      </c>
      <c r="P14" s="36">
        <f t="shared" si="6"/>
        <v>0</v>
      </c>
      <c r="Q14" s="37">
        <v>20200</v>
      </c>
      <c r="R14" s="38">
        <v>20200</v>
      </c>
      <c r="S14" s="36">
        <f t="shared" si="7"/>
        <v>0</v>
      </c>
    </row>
    <row r="15" spans="1:19" s="12" customFormat="1" ht="15.75">
      <c r="A15" s="8" t="s">
        <v>91</v>
      </c>
      <c r="B15" s="36">
        <f t="shared" si="8"/>
        <v>19000</v>
      </c>
      <c r="C15" s="36">
        <f t="shared" si="8"/>
        <v>16000</v>
      </c>
      <c r="D15" s="36">
        <f t="shared" si="8"/>
        <v>-3000</v>
      </c>
      <c r="E15" s="37">
        <v>15000</v>
      </c>
      <c r="F15" s="38">
        <v>15000</v>
      </c>
      <c r="G15" s="36">
        <f t="shared" si="3"/>
        <v>0</v>
      </c>
      <c r="H15" s="37">
        <v>0</v>
      </c>
      <c r="I15" s="38">
        <v>0</v>
      </c>
      <c r="J15" s="36">
        <f t="shared" si="4"/>
        <v>0</v>
      </c>
      <c r="K15" s="37">
        <v>0</v>
      </c>
      <c r="L15" s="37">
        <v>1000</v>
      </c>
      <c r="M15" s="36">
        <f t="shared" si="5"/>
        <v>1000</v>
      </c>
      <c r="N15" s="37">
        <v>0</v>
      </c>
      <c r="O15" s="38">
        <v>0</v>
      </c>
      <c r="P15" s="36">
        <f t="shared" si="6"/>
        <v>0</v>
      </c>
      <c r="Q15" s="37">
        <v>4000</v>
      </c>
      <c r="R15" s="38">
        <v>0</v>
      </c>
      <c r="S15" s="36">
        <f t="shared" si="7"/>
        <v>-4000</v>
      </c>
    </row>
    <row r="16" spans="1:19" s="12" customFormat="1" ht="15.75">
      <c r="A16" s="8" t="s">
        <v>92</v>
      </c>
      <c r="B16" s="36">
        <f t="shared" si="8"/>
        <v>28300</v>
      </c>
      <c r="C16" s="36">
        <f t="shared" si="8"/>
        <v>28300</v>
      </c>
      <c r="D16" s="36">
        <f t="shared" si="8"/>
        <v>0</v>
      </c>
      <c r="E16" s="37">
        <v>0</v>
      </c>
      <c r="F16" s="38">
        <v>0</v>
      </c>
      <c r="G16" s="36">
        <f t="shared" si="3"/>
        <v>0</v>
      </c>
      <c r="H16" s="37">
        <v>0</v>
      </c>
      <c r="I16" s="38">
        <v>0</v>
      </c>
      <c r="J16" s="36">
        <f t="shared" si="4"/>
        <v>0</v>
      </c>
      <c r="K16" s="37">
        <v>0</v>
      </c>
      <c r="L16" s="37">
        <v>0</v>
      </c>
      <c r="M16" s="36">
        <f t="shared" si="5"/>
        <v>0</v>
      </c>
      <c r="N16" s="37">
        <v>0</v>
      </c>
      <c r="O16" s="38">
        <v>0</v>
      </c>
      <c r="P16" s="36">
        <f t="shared" si="6"/>
        <v>0</v>
      </c>
      <c r="Q16" s="37">
        <v>28300</v>
      </c>
      <c r="R16" s="38">
        <v>28300</v>
      </c>
      <c r="S16" s="36">
        <f t="shared" si="7"/>
        <v>0</v>
      </c>
    </row>
    <row r="17" spans="1:19" s="12" customFormat="1" ht="15.75">
      <c r="A17" s="6" t="s">
        <v>31</v>
      </c>
      <c r="B17" s="35">
        <f aca="true" t="shared" si="9" ref="B17:S17">SUM(B18)</f>
        <v>47800</v>
      </c>
      <c r="C17" s="35">
        <f t="shared" si="9"/>
        <v>47800</v>
      </c>
      <c r="D17" s="35">
        <f t="shared" si="9"/>
        <v>0</v>
      </c>
      <c r="E17" s="35">
        <f t="shared" si="9"/>
        <v>10000</v>
      </c>
      <c r="F17" s="35">
        <f t="shared" si="9"/>
        <v>10000</v>
      </c>
      <c r="G17" s="35">
        <f t="shared" si="9"/>
        <v>0</v>
      </c>
      <c r="H17" s="35">
        <f t="shared" si="9"/>
        <v>0</v>
      </c>
      <c r="I17" s="35">
        <f t="shared" si="9"/>
        <v>0</v>
      </c>
      <c r="J17" s="35">
        <f t="shared" si="9"/>
        <v>0</v>
      </c>
      <c r="K17" s="35">
        <f t="shared" si="9"/>
        <v>0</v>
      </c>
      <c r="L17" s="35">
        <f t="shared" si="9"/>
        <v>0</v>
      </c>
      <c r="M17" s="35">
        <f t="shared" si="9"/>
        <v>0</v>
      </c>
      <c r="N17" s="35">
        <f t="shared" si="9"/>
        <v>0</v>
      </c>
      <c r="O17" s="35">
        <f t="shared" si="9"/>
        <v>0</v>
      </c>
      <c r="P17" s="35">
        <f t="shared" si="9"/>
        <v>0</v>
      </c>
      <c r="Q17" s="35">
        <f t="shared" si="9"/>
        <v>37800</v>
      </c>
      <c r="R17" s="35">
        <f t="shared" si="9"/>
        <v>37800</v>
      </c>
      <c r="S17" s="35">
        <f t="shared" si="9"/>
        <v>0</v>
      </c>
    </row>
    <row r="18" spans="1:19" s="12" customFormat="1" ht="15.75">
      <c r="A18" s="6" t="s">
        <v>14</v>
      </c>
      <c r="B18" s="35">
        <f aca="true" t="shared" si="10" ref="B18:S18">SUM(B19,B20)</f>
        <v>47800</v>
      </c>
      <c r="C18" s="35">
        <f t="shared" si="10"/>
        <v>47800</v>
      </c>
      <c r="D18" s="35">
        <f t="shared" si="10"/>
        <v>0</v>
      </c>
      <c r="E18" s="35">
        <f t="shared" si="10"/>
        <v>10000</v>
      </c>
      <c r="F18" s="35">
        <f t="shared" si="10"/>
        <v>10000</v>
      </c>
      <c r="G18" s="35">
        <f t="shared" si="10"/>
        <v>0</v>
      </c>
      <c r="H18" s="35">
        <f t="shared" si="10"/>
        <v>0</v>
      </c>
      <c r="I18" s="35">
        <f t="shared" si="10"/>
        <v>0</v>
      </c>
      <c r="J18" s="35">
        <f>SUM(J19,J20)</f>
        <v>0</v>
      </c>
      <c r="K18" s="35">
        <f t="shared" si="10"/>
        <v>0</v>
      </c>
      <c r="L18" s="35">
        <f t="shared" si="10"/>
        <v>0</v>
      </c>
      <c r="M18" s="35">
        <f t="shared" si="10"/>
        <v>0</v>
      </c>
      <c r="N18" s="35">
        <f t="shared" si="10"/>
        <v>0</v>
      </c>
      <c r="O18" s="35">
        <f t="shared" si="10"/>
        <v>0</v>
      </c>
      <c r="P18" s="35">
        <f>SUM(P19,P20)</f>
        <v>0</v>
      </c>
      <c r="Q18" s="35">
        <f t="shared" si="10"/>
        <v>37800</v>
      </c>
      <c r="R18" s="35">
        <f t="shared" si="10"/>
        <v>37800</v>
      </c>
      <c r="S18" s="35">
        <f t="shared" si="10"/>
        <v>0</v>
      </c>
    </row>
    <row r="19" spans="1:19" s="12" customFormat="1" ht="15.75">
      <c r="A19" s="8" t="s">
        <v>93</v>
      </c>
      <c r="B19" s="36">
        <f aca="true" t="shared" si="11" ref="B19:D20">SUM(E19,H19,K19,N19,Q19)</f>
        <v>26800</v>
      </c>
      <c r="C19" s="36">
        <f t="shared" si="11"/>
        <v>26800</v>
      </c>
      <c r="D19" s="36">
        <f t="shared" si="11"/>
        <v>0</v>
      </c>
      <c r="E19" s="36">
        <v>0</v>
      </c>
      <c r="F19" s="36">
        <v>0</v>
      </c>
      <c r="G19" s="36">
        <f>SUM(F19-E19)</f>
        <v>0</v>
      </c>
      <c r="H19" s="36">
        <v>0</v>
      </c>
      <c r="I19" s="36">
        <v>0</v>
      </c>
      <c r="J19" s="36">
        <f>SUM(I19-H19)</f>
        <v>0</v>
      </c>
      <c r="K19" s="36">
        <v>0</v>
      </c>
      <c r="L19" s="36">
        <v>0</v>
      </c>
      <c r="M19" s="36">
        <f>SUM(L19-K19)</f>
        <v>0</v>
      </c>
      <c r="N19" s="36">
        <v>0</v>
      </c>
      <c r="O19" s="36">
        <v>0</v>
      </c>
      <c r="P19" s="36">
        <f>SUM(O19-N19)</f>
        <v>0</v>
      </c>
      <c r="Q19" s="36">
        <v>26800</v>
      </c>
      <c r="R19" s="36">
        <v>26800</v>
      </c>
      <c r="S19" s="36">
        <f>SUM(R19-Q19)</f>
        <v>0</v>
      </c>
    </row>
    <row r="20" spans="1:19" s="12" customFormat="1" ht="15.75">
      <c r="A20" s="8" t="s">
        <v>94</v>
      </c>
      <c r="B20" s="36">
        <f t="shared" si="11"/>
        <v>21000</v>
      </c>
      <c r="C20" s="36">
        <f t="shared" si="11"/>
        <v>21000</v>
      </c>
      <c r="D20" s="36">
        <f t="shared" si="11"/>
        <v>0</v>
      </c>
      <c r="E20" s="37">
        <v>10000</v>
      </c>
      <c r="F20" s="38">
        <v>10000</v>
      </c>
      <c r="G20" s="36">
        <f>SUM(F20-E20)</f>
        <v>0</v>
      </c>
      <c r="H20" s="37">
        <v>0</v>
      </c>
      <c r="I20" s="38">
        <v>0</v>
      </c>
      <c r="J20" s="36">
        <f>SUM(I20-H20)</f>
        <v>0</v>
      </c>
      <c r="K20" s="37">
        <v>0</v>
      </c>
      <c r="L20" s="38">
        <v>0</v>
      </c>
      <c r="M20" s="36">
        <f>SUM(L20-K20)</f>
        <v>0</v>
      </c>
      <c r="N20" s="37">
        <v>0</v>
      </c>
      <c r="O20" s="38">
        <v>0</v>
      </c>
      <c r="P20" s="36">
        <f>SUM(O20-N20)</f>
        <v>0</v>
      </c>
      <c r="Q20" s="37">
        <v>11000</v>
      </c>
      <c r="R20" s="38">
        <v>11000</v>
      </c>
      <c r="S20" s="36">
        <f>SUM(R20-Q20)</f>
        <v>0</v>
      </c>
    </row>
    <row r="21" spans="1:19" s="12" customFormat="1" ht="15.75">
      <c r="A21" s="6" t="s">
        <v>17</v>
      </c>
      <c r="B21" s="35">
        <f aca="true" t="shared" si="12" ref="B21:S22">SUM(B22)</f>
        <v>85000</v>
      </c>
      <c r="C21" s="35">
        <f t="shared" si="12"/>
        <v>85000</v>
      </c>
      <c r="D21" s="35">
        <f t="shared" si="12"/>
        <v>0</v>
      </c>
      <c r="E21" s="35">
        <f t="shared" si="12"/>
        <v>50000</v>
      </c>
      <c r="F21" s="35">
        <f t="shared" si="12"/>
        <v>50000</v>
      </c>
      <c r="G21" s="35">
        <f t="shared" si="12"/>
        <v>0</v>
      </c>
      <c r="H21" s="35">
        <f t="shared" si="12"/>
        <v>0</v>
      </c>
      <c r="I21" s="35">
        <f t="shared" si="12"/>
        <v>0</v>
      </c>
      <c r="J21" s="35">
        <f t="shared" si="12"/>
        <v>0</v>
      </c>
      <c r="K21" s="35">
        <f t="shared" si="12"/>
        <v>0</v>
      </c>
      <c r="L21" s="35">
        <f t="shared" si="12"/>
        <v>0</v>
      </c>
      <c r="M21" s="35">
        <f t="shared" si="12"/>
        <v>0</v>
      </c>
      <c r="N21" s="35">
        <f t="shared" si="12"/>
        <v>0</v>
      </c>
      <c r="O21" s="35">
        <f t="shared" si="12"/>
        <v>0</v>
      </c>
      <c r="P21" s="35">
        <f t="shared" si="12"/>
        <v>0</v>
      </c>
      <c r="Q21" s="35">
        <f t="shared" si="12"/>
        <v>35000</v>
      </c>
      <c r="R21" s="35">
        <f t="shared" si="12"/>
        <v>35000</v>
      </c>
      <c r="S21" s="35">
        <f t="shared" si="12"/>
        <v>0</v>
      </c>
    </row>
    <row r="22" spans="1:19" s="12" customFormat="1" ht="15.75">
      <c r="A22" s="6" t="s">
        <v>14</v>
      </c>
      <c r="B22" s="35">
        <f>SUM(B23)</f>
        <v>85000</v>
      </c>
      <c r="C22" s="35">
        <f>SUM(C23)</f>
        <v>85000</v>
      </c>
      <c r="D22" s="35">
        <f>SUM(D23)</f>
        <v>0</v>
      </c>
      <c r="E22" s="35">
        <f>SUM(E23)</f>
        <v>50000</v>
      </c>
      <c r="F22" s="35">
        <f t="shared" si="12"/>
        <v>50000</v>
      </c>
      <c r="G22" s="35">
        <f t="shared" si="12"/>
        <v>0</v>
      </c>
      <c r="H22" s="35">
        <f>SUM(H23)</f>
        <v>0</v>
      </c>
      <c r="I22" s="35">
        <f t="shared" si="12"/>
        <v>0</v>
      </c>
      <c r="J22" s="35">
        <f t="shared" si="12"/>
        <v>0</v>
      </c>
      <c r="K22" s="35">
        <f>SUM(K23)</f>
        <v>0</v>
      </c>
      <c r="L22" s="35">
        <f t="shared" si="12"/>
        <v>0</v>
      </c>
      <c r="M22" s="35">
        <f t="shared" si="12"/>
        <v>0</v>
      </c>
      <c r="N22" s="35">
        <f>SUM(N23)</f>
        <v>0</v>
      </c>
      <c r="O22" s="35">
        <f t="shared" si="12"/>
        <v>0</v>
      </c>
      <c r="P22" s="35">
        <f t="shared" si="12"/>
        <v>0</v>
      </c>
      <c r="Q22" s="35">
        <f>SUM(Q23)</f>
        <v>35000</v>
      </c>
      <c r="R22" s="35">
        <f t="shared" si="12"/>
        <v>35000</v>
      </c>
      <c r="S22" s="35">
        <f t="shared" si="12"/>
        <v>0</v>
      </c>
    </row>
    <row r="23" spans="1:19" s="12" customFormat="1" ht="15.75">
      <c r="A23" s="7" t="s">
        <v>18</v>
      </c>
      <c r="B23" s="36">
        <f>SUM(E23,H23,K23,N23,Q23)</f>
        <v>85000</v>
      </c>
      <c r="C23" s="36">
        <f>SUM(F23,I23,L23,O23,R23)</f>
        <v>85000</v>
      </c>
      <c r="D23" s="36">
        <f>SUM(G23,J23,M23,P23,S23)</f>
        <v>0</v>
      </c>
      <c r="E23" s="39">
        <v>50000</v>
      </c>
      <c r="F23" s="39">
        <v>50000</v>
      </c>
      <c r="G23" s="36">
        <f>SUM(F23-E23)</f>
        <v>0</v>
      </c>
      <c r="H23" s="39">
        <v>0</v>
      </c>
      <c r="I23" s="39">
        <v>0</v>
      </c>
      <c r="J23" s="36">
        <f>SUM(I23-H23)</f>
        <v>0</v>
      </c>
      <c r="K23" s="39">
        <v>0</v>
      </c>
      <c r="L23" s="39">
        <v>0</v>
      </c>
      <c r="M23" s="36">
        <f>SUM(L23-K23)</f>
        <v>0</v>
      </c>
      <c r="N23" s="39">
        <v>0</v>
      </c>
      <c r="O23" s="39">
        <v>0</v>
      </c>
      <c r="P23" s="36">
        <f>SUM(O23-N23)</f>
        <v>0</v>
      </c>
      <c r="Q23" s="39">
        <v>35000</v>
      </c>
      <c r="R23" s="39">
        <v>35000</v>
      </c>
      <c r="S23" s="36">
        <f>SUM(R23-Q23)</f>
        <v>0</v>
      </c>
    </row>
    <row r="24" spans="1:19" s="13" customFormat="1" ht="15.75">
      <c r="A24" s="6" t="s">
        <v>19</v>
      </c>
      <c r="B24" s="40">
        <f aca="true" t="shared" si="13" ref="B24:S24">SUM(B25,B47,B69,B77,B86,B201,B214)</f>
        <v>6015621</v>
      </c>
      <c r="C24" s="40">
        <f t="shared" si="13"/>
        <v>6330861</v>
      </c>
      <c r="D24" s="40">
        <f t="shared" si="13"/>
        <v>315000</v>
      </c>
      <c r="E24" s="40">
        <f t="shared" si="13"/>
        <v>237900</v>
      </c>
      <c r="F24" s="40">
        <f t="shared" si="13"/>
        <v>237900</v>
      </c>
      <c r="G24" s="40">
        <f t="shared" si="13"/>
        <v>0</v>
      </c>
      <c r="H24" s="40">
        <f t="shared" si="13"/>
        <v>588000</v>
      </c>
      <c r="I24" s="40">
        <f t="shared" si="13"/>
        <v>570000</v>
      </c>
      <c r="J24" s="40">
        <f t="shared" si="13"/>
        <v>-18000</v>
      </c>
      <c r="K24" s="40">
        <f t="shared" si="13"/>
        <v>745674</v>
      </c>
      <c r="L24" s="40">
        <f t="shared" si="13"/>
        <v>1128914</v>
      </c>
      <c r="M24" s="40">
        <f t="shared" si="13"/>
        <v>383000</v>
      </c>
      <c r="N24" s="40">
        <f t="shared" si="13"/>
        <v>2701147</v>
      </c>
      <c r="O24" s="40">
        <f t="shared" si="13"/>
        <v>2701147</v>
      </c>
      <c r="P24" s="40">
        <f t="shared" si="13"/>
        <v>0</v>
      </c>
      <c r="Q24" s="40">
        <f t="shared" si="13"/>
        <v>1742900</v>
      </c>
      <c r="R24" s="40">
        <f t="shared" si="13"/>
        <v>1692900</v>
      </c>
      <c r="S24" s="40">
        <f t="shared" si="13"/>
        <v>-50000</v>
      </c>
    </row>
    <row r="25" spans="1:19" s="12" customFormat="1" ht="15.75">
      <c r="A25" s="6" t="s">
        <v>13</v>
      </c>
      <c r="B25" s="41">
        <f aca="true" t="shared" si="14" ref="B25:S25">SUM(B26,B29,B34,B36)</f>
        <v>290400</v>
      </c>
      <c r="C25" s="41">
        <f t="shared" si="14"/>
        <v>391085</v>
      </c>
      <c r="D25" s="41">
        <f t="shared" si="14"/>
        <v>100685</v>
      </c>
      <c r="E25" s="41">
        <f t="shared" si="14"/>
        <v>0</v>
      </c>
      <c r="F25" s="41">
        <f t="shared" si="14"/>
        <v>0</v>
      </c>
      <c r="G25" s="41">
        <f t="shared" si="14"/>
        <v>0</v>
      </c>
      <c r="H25" s="41">
        <f t="shared" si="14"/>
        <v>85000</v>
      </c>
      <c r="I25" s="41">
        <f t="shared" si="14"/>
        <v>85000</v>
      </c>
      <c r="J25" s="41">
        <f t="shared" si="14"/>
        <v>0</v>
      </c>
      <c r="K25" s="41">
        <f t="shared" si="14"/>
        <v>85400</v>
      </c>
      <c r="L25" s="41">
        <f t="shared" si="14"/>
        <v>186085</v>
      </c>
      <c r="M25" s="41">
        <f t="shared" si="14"/>
        <v>100685</v>
      </c>
      <c r="N25" s="41">
        <f t="shared" si="14"/>
        <v>0</v>
      </c>
      <c r="O25" s="41">
        <f t="shared" si="14"/>
        <v>0</v>
      </c>
      <c r="P25" s="41">
        <f t="shared" si="14"/>
        <v>0</v>
      </c>
      <c r="Q25" s="41">
        <f t="shared" si="14"/>
        <v>120000</v>
      </c>
      <c r="R25" s="41">
        <f t="shared" si="14"/>
        <v>120000</v>
      </c>
      <c r="S25" s="41">
        <f t="shared" si="14"/>
        <v>0</v>
      </c>
    </row>
    <row r="26" spans="1:19" s="13" customFormat="1" ht="15.75">
      <c r="A26" s="6" t="s">
        <v>95</v>
      </c>
      <c r="B26" s="41">
        <f aca="true" t="shared" si="15" ref="B26:S26">SUM(B27,B28)</f>
        <v>20000</v>
      </c>
      <c r="C26" s="41">
        <f t="shared" si="15"/>
        <v>25000</v>
      </c>
      <c r="D26" s="41">
        <f t="shared" si="15"/>
        <v>5000</v>
      </c>
      <c r="E26" s="41">
        <f t="shared" si="15"/>
        <v>0</v>
      </c>
      <c r="F26" s="41">
        <f t="shared" si="15"/>
        <v>0</v>
      </c>
      <c r="G26" s="41">
        <f t="shared" si="15"/>
        <v>0</v>
      </c>
      <c r="H26" s="41">
        <f t="shared" si="15"/>
        <v>0</v>
      </c>
      <c r="I26" s="41">
        <f t="shared" si="15"/>
        <v>0</v>
      </c>
      <c r="J26" s="41">
        <f>SUM(J27,J28)</f>
        <v>0</v>
      </c>
      <c r="K26" s="41">
        <f t="shared" si="15"/>
        <v>20000</v>
      </c>
      <c r="L26" s="41">
        <f t="shared" si="15"/>
        <v>25000</v>
      </c>
      <c r="M26" s="41">
        <f t="shared" si="15"/>
        <v>5000</v>
      </c>
      <c r="N26" s="41">
        <f t="shared" si="15"/>
        <v>0</v>
      </c>
      <c r="O26" s="41">
        <f t="shared" si="15"/>
        <v>0</v>
      </c>
      <c r="P26" s="41">
        <f>SUM(P27,P28)</f>
        <v>0</v>
      </c>
      <c r="Q26" s="41">
        <f t="shared" si="15"/>
        <v>0</v>
      </c>
      <c r="R26" s="41">
        <f t="shared" si="15"/>
        <v>0</v>
      </c>
      <c r="S26" s="41">
        <f t="shared" si="15"/>
        <v>0</v>
      </c>
    </row>
    <row r="27" spans="1:19" s="12" customFormat="1" ht="15.75">
      <c r="A27" s="7" t="s">
        <v>96</v>
      </c>
      <c r="B27" s="36">
        <f aca="true" t="shared" si="16" ref="B27:D28">SUM(E27,H27,K27,N27,Q27)</f>
        <v>10000</v>
      </c>
      <c r="C27" s="36">
        <f t="shared" si="16"/>
        <v>15000</v>
      </c>
      <c r="D27" s="36">
        <f t="shared" si="16"/>
        <v>5000</v>
      </c>
      <c r="E27" s="37">
        <v>0</v>
      </c>
      <c r="F27" s="38">
        <v>0</v>
      </c>
      <c r="G27" s="36">
        <f>SUM(F27-E27)</f>
        <v>0</v>
      </c>
      <c r="H27" s="37">
        <v>0</v>
      </c>
      <c r="I27" s="38">
        <v>0</v>
      </c>
      <c r="J27" s="36">
        <f>SUM(I27-H27)</f>
        <v>0</v>
      </c>
      <c r="K27" s="37">
        <v>10000</v>
      </c>
      <c r="L27" s="38">
        <v>15000</v>
      </c>
      <c r="M27" s="36">
        <f>SUM(L27-K27)</f>
        <v>5000</v>
      </c>
      <c r="N27" s="37">
        <v>0</v>
      </c>
      <c r="O27" s="38">
        <v>0</v>
      </c>
      <c r="P27" s="36">
        <f>SUM(O27-N27)</f>
        <v>0</v>
      </c>
      <c r="Q27" s="37">
        <v>0</v>
      </c>
      <c r="R27" s="38">
        <v>0</v>
      </c>
      <c r="S27" s="36">
        <f>SUM(R27-Q27)</f>
        <v>0</v>
      </c>
    </row>
    <row r="28" spans="1:19" s="12" customFormat="1" ht="15.75">
      <c r="A28" s="7" t="s">
        <v>97</v>
      </c>
      <c r="B28" s="36">
        <f t="shared" si="16"/>
        <v>10000</v>
      </c>
      <c r="C28" s="36">
        <f t="shared" si="16"/>
        <v>10000</v>
      </c>
      <c r="D28" s="36">
        <f t="shared" si="16"/>
        <v>0</v>
      </c>
      <c r="E28" s="39">
        <v>0</v>
      </c>
      <c r="F28" s="39">
        <v>0</v>
      </c>
      <c r="G28" s="36">
        <f>SUM(F28-E28)</f>
        <v>0</v>
      </c>
      <c r="H28" s="39">
        <v>0</v>
      </c>
      <c r="I28" s="39">
        <v>0</v>
      </c>
      <c r="J28" s="36">
        <f>SUM(I28-H28)</f>
        <v>0</v>
      </c>
      <c r="K28" s="39">
        <v>10000</v>
      </c>
      <c r="L28" s="39">
        <v>10000</v>
      </c>
      <c r="M28" s="36">
        <f>SUM(L28-K28)</f>
        <v>0</v>
      </c>
      <c r="N28" s="39">
        <v>0</v>
      </c>
      <c r="O28" s="39">
        <v>0</v>
      </c>
      <c r="P28" s="36">
        <f>SUM(O28-N28)</f>
        <v>0</v>
      </c>
      <c r="Q28" s="39">
        <v>0</v>
      </c>
      <c r="R28" s="39">
        <v>0</v>
      </c>
      <c r="S28" s="36">
        <f>SUM(R28-Q28)</f>
        <v>0</v>
      </c>
    </row>
    <row r="29" spans="1:19" s="12" customFormat="1" ht="15.75">
      <c r="A29" s="6" t="s">
        <v>20</v>
      </c>
      <c r="B29" s="41">
        <f>SUM(B30,B31,B32,B33)</f>
        <v>2500</v>
      </c>
      <c r="C29" s="41">
        <f>SUM(C30,C31,C32,C33)</f>
        <v>40500</v>
      </c>
      <c r="D29" s="41">
        <f>SUM(D30,D31,D32,D33)</f>
        <v>38000</v>
      </c>
      <c r="E29" s="41">
        <f aca="true" t="shared" si="17" ref="E29:S29">SUM(E30,E31,E32,E33)</f>
        <v>0</v>
      </c>
      <c r="F29" s="41">
        <f t="shared" si="17"/>
        <v>0</v>
      </c>
      <c r="G29" s="41">
        <f t="shared" si="17"/>
        <v>0</v>
      </c>
      <c r="H29" s="41">
        <f t="shared" si="17"/>
        <v>0</v>
      </c>
      <c r="I29" s="41">
        <f t="shared" si="17"/>
        <v>0</v>
      </c>
      <c r="J29" s="41">
        <f t="shared" si="17"/>
        <v>0</v>
      </c>
      <c r="K29" s="41">
        <f t="shared" si="17"/>
        <v>2500</v>
      </c>
      <c r="L29" s="41">
        <f t="shared" si="17"/>
        <v>40500</v>
      </c>
      <c r="M29" s="41">
        <f t="shared" si="17"/>
        <v>38000</v>
      </c>
      <c r="N29" s="41">
        <f t="shared" si="17"/>
        <v>0</v>
      </c>
      <c r="O29" s="41">
        <f t="shared" si="17"/>
        <v>0</v>
      </c>
      <c r="P29" s="41">
        <f t="shared" si="17"/>
        <v>0</v>
      </c>
      <c r="Q29" s="41">
        <f t="shared" si="17"/>
        <v>0</v>
      </c>
      <c r="R29" s="41">
        <f t="shared" si="17"/>
        <v>0</v>
      </c>
      <c r="S29" s="41">
        <f t="shared" si="17"/>
        <v>0</v>
      </c>
    </row>
    <row r="30" spans="1:19" s="12" customFormat="1" ht="15.75">
      <c r="A30" s="7" t="s">
        <v>172</v>
      </c>
      <c r="B30" s="36">
        <f aca="true" t="shared" si="18" ref="B30:D33">SUM(E30,H30,K30,N30,Q30)</f>
        <v>0</v>
      </c>
      <c r="C30" s="36">
        <f t="shared" si="18"/>
        <v>15000</v>
      </c>
      <c r="D30" s="36">
        <f t="shared" si="18"/>
        <v>15000</v>
      </c>
      <c r="E30" s="39">
        <v>0</v>
      </c>
      <c r="F30" s="39">
        <v>0</v>
      </c>
      <c r="G30" s="36">
        <f>SUM(F30-E30)</f>
        <v>0</v>
      </c>
      <c r="H30" s="39">
        <v>0</v>
      </c>
      <c r="I30" s="39">
        <v>0</v>
      </c>
      <c r="J30" s="36">
        <f>SUM(I30-H30)</f>
        <v>0</v>
      </c>
      <c r="K30" s="39">
        <v>0</v>
      </c>
      <c r="L30" s="39">
        <v>15000</v>
      </c>
      <c r="M30" s="36">
        <f>SUM(L30-K30)</f>
        <v>15000</v>
      </c>
      <c r="N30" s="39">
        <v>0</v>
      </c>
      <c r="O30" s="39">
        <v>0</v>
      </c>
      <c r="P30" s="36">
        <f>SUM(O30-N30)</f>
        <v>0</v>
      </c>
      <c r="Q30" s="39">
        <v>0</v>
      </c>
      <c r="R30" s="39">
        <v>0</v>
      </c>
      <c r="S30" s="36">
        <f>SUM(R30-Q30)</f>
        <v>0</v>
      </c>
    </row>
    <row r="31" spans="1:19" s="12" customFormat="1" ht="15.75">
      <c r="A31" s="7" t="s">
        <v>173</v>
      </c>
      <c r="B31" s="36">
        <f t="shared" si="18"/>
        <v>0</v>
      </c>
      <c r="C31" s="36">
        <f t="shared" si="18"/>
        <v>18000</v>
      </c>
      <c r="D31" s="36">
        <f t="shared" si="18"/>
        <v>18000</v>
      </c>
      <c r="E31" s="39">
        <v>0</v>
      </c>
      <c r="F31" s="39">
        <v>0</v>
      </c>
      <c r="G31" s="36">
        <f>SUM(F31-E31)</f>
        <v>0</v>
      </c>
      <c r="H31" s="39">
        <v>0</v>
      </c>
      <c r="I31" s="39">
        <v>0</v>
      </c>
      <c r="J31" s="36">
        <f>SUM(I31-H31)</f>
        <v>0</v>
      </c>
      <c r="K31" s="39">
        <v>0</v>
      </c>
      <c r="L31" s="39">
        <v>18000</v>
      </c>
      <c r="M31" s="36">
        <f>SUM(L31-K31)</f>
        <v>18000</v>
      </c>
      <c r="N31" s="39">
        <v>0</v>
      </c>
      <c r="O31" s="39">
        <v>0</v>
      </c>
      <c r="P31" s="36">
        <f>SUM(O31-N31)</f>
        <v>0</v>
      </c>
      <c r="Q31" s="39">
        <v>0</v>
      </c>
      <c r="R31" s="39">
        <v>0</v>
      </c>
      <c r="S31" s="36">
        <f>SUM(R31-Q31)</f>
        <v>0</v>
      </c>
    </row>
    <row r="32" spans="1:19" s="12" customFormat="1" ht="15.75">
      <c r="A32" s="7" t="s">
        <v>175</v>
      </c>
      <c r="B32" s="36">
        <f>SUM(E32,H32,K32,N32,Q32)</f>
        <v>0</v>
      </c>
      <c r="C32" s="36">
        <f>SUM(F32,I32,L32,O32,R32)</f>
        <v>5000</v>
      </c>
      <c r="D32" s="36">
        <f>SUM(G32,J32,M32,P32,S32)</f>
        <v>5000</v>
      </c>
      <c r="E32" s="39">
        <v>0</v>
      </c>
      <c r="F32" s="39">
        <v>0</v>
      </c>
      <c r="G32" s="36">
        <f>SUM(F32-E32)</f>
        <v>0</v>
      </c>
      <c r="H32" s="39">
        <v>0</v>
      </c>
      <c r="I32" s="39">
        <v>0</v>
      </c>
      <c r="J32" s="36">
        <f>SUM(I32-H32)</f>
        <v>0</v>
      </c>
      <c r="K32" s="39">
        <v>0</v>
      </c>
      <c r="L32" s="39">
        <v>5000</v>
      </c>
      <c r="M32" s="36">
        <f>SUM(L32-K32)</f>
        <v>5000</v>
      </c>
      <c r="N32" s="39">
        <v>0</v>
      </c>
      <c r="O32" s="39">
        <v>0</v>
      </c>
      <c r="P32" s="36">
        <f>SUM(O32-N32)</f>
        <v>0</v>
      </c>
      <c r="Q32" s="39">
        <v>0</v>
      </c>
      <c r="R32" s="39">
        <v>0</v>
      </c>
      <c r="S32" s="36">
        <f>SUM(R32-Q32)</f>
        <v>0</v>
      </c>
    </row>
    <row r="33" spans="1:19" s="12" customFormat="1" ht="15.75">
      <c r="A33" s="7" t="s">
        <v>174</v>
      </c>
      <c r="B33" s="36">
        <f t="shared" si="18"/>
        <v>2500</v>
      </c>
      <c r="C33" s="36">
        <f t="shared" si="18"/>
        <v>2500</v>
      </c>
      <c r="D33" s="36">
        <f t="shared" si="18"/>
        <v>0</v>
      </c>
      <c r="E33" s="39">
        <v>0</v>
      </c>
      <c r="F33" s="39">
        <v>0</v>
      </c>
      <c r="G33" s="36">
        <f>SUM(F33-E33)</f>
        <v>0</v>
      </c>
      <c r="H33" s="39">
        <v>0</v>
      </c>
      <c r="I33" s="39">
        <v>0</v>
      </c>
      <c r="J33" s="36">
        <f>SUM(I33-H33)</f>
        <v>0</v>
      </c>
      <c r="K33" s="39">
        <v>2500</v>
      </c>
      <c r="L33" s="39">
        <v>2500</v>
      </c>
      <c r="M33" s="36">
        <f>SUM(L33-K33)</f>
        <v>0</v>
      </c>
      <c r="N33" s="39">
        <v>0</v>
      </c>
      <c r="O33" s="39">
        <v>0</v>
      </c>
      <c r="P33" s="36">
        <f>SUM(O33-N33)</f>
        <v>0</v>
      </c>
      <c r="Q33" s="39">
        <v>0</v>
      </c>
      <c r="R33" s="39">
        <v>0</v>
      </c>
      <c r="S33" s="36">
        <f>SUM(R33-Q33)</f>
        <v>0</v>
      </c>
    </row>
    <row r="34" spans="1:19" s="12" customFormat="1" ht="15.75">
      <c r="A34" s="6" t="s">
        <v>98</v>
      </c>
      <c r="B34" s="41">
        <f aca="true" t="shared" si="19" ref="B34:S34">SUM(B35)</f>
        <v>24000</v>
      </c>
      <c r="C34" s="41">
        <f t="shared" si="19"/>
        <v>81685</v>
      </c>
      <c r="D34" s="41">
        <f t="shared" si="19"/>
        <v>57685</v>
      </c>
      <c r="E34" s="41">
        <f t="shared" si="19"/>
        <v>0</v>
      </c>
      <c r="F34" s="41">
        <f t="shared" si="19"/>
        <v>0</v>
      </c>
      <c r="G34" s="41">
        <f t="shared" si="19"/>
        <v>0</v>
      </c>
      <c r="H34" s="41">
        <f t="shared" si="19"/>
        <v>0</v>
      </c>
      <c r="I34" s="41">
        <f t="shared" si="19"/>
        <v>0</v>
      </c>
      <c r="J34" s="41">
        <f t="shared" si="19"/>
        <v>0</v>
      </c>
      <c r="K34" s="41">
        <f t="shared" si="19"/>
        <v>24000</v>
      </c>
      <c r="L34" s="41">
        <f t="shared" si="19"/>
        <v>81685</v>
      </c>
      <c r="M34" s="41">
        <f t="shared" si="19"/>
        <v>57685</v>
      </c>
      <c r="N34" s="41">
        <f t="shared" si="19"/>
        <v>0</v>
      </c>
      <c r="O34" s="41">
        <f t="shared" si="19"/>
        <v>0</v>
      </c>
      <c r="P34" s="41">
        <f t="shared" si="19"/>
        <v>0</v>
      </c>
      <c r="Q34" s="41">
        <f t="shared" si="19"/>
        <v>0</v>
      </c>
      <c r="R34" s="41">
        <f t="shared" si="19"/>
        <v>0</v>
      </c>
      <c r="S34" s="41">
        <f t="shared" si="19"/>
        <v>0</v>
      </c>
    </row>
    <row r="35" spans="1:19" s="12" customFormat="1" ht="15.75">
      <c r="A35" s="7" t="s">
        <v>99</v>
      </c>
      <c r="B35" s="36">
        <f>SUM(E35,H35,K35,N35,Q35)</f>
        <v>24000</v>
      </c>
      <c r="C35" s="36">
        <f>SUM(F35,I35,L35,O35,R35)</f>
        <v>81685</v>
      </c>
      <c r="D35" s="36">
        <f>SUM(G35,J35,M35,P35,S35)</f>
        <v>57685</v>
      </c>
      <c r="E35" s="37">
        <v>0</v>
      </c>
      <c r="F35" s="38">
        <v>0</v>
      </c>
      <c r="G35" s="36">
        <f aca="true" t="shared" si="20" ref="G35:G46">SUM(F35-E35)</f>
        <v>0</v>
      </c>
      <c r="H35" s="37">
        <v>0</v>
      </c>
      <c r="I35" s="38">
        <v>0</v>
      </c>
      <c r="J35" s="36">
        <f aca="true" t="shared" si="21" ref="J35:J46">SUM(I35-H35)</f>
        <v>0</v>
      </c>
      <c r="K35" s="37">
        <v>24000</v>
      </c>
      <c r="L35" s="38">
        <v>81685</v>
      </c>
      <c r="M35" s="36">
        <f aca="true" t="shared" si="22" ref="M35:M46">SUM(L35-K35)</f>
        <v>57685</v>
      </c>
      <c r="N35" s="37">
        <v>0</v>
      </c>
      <c r="O35" s="38">
        <v>0</v>
      </c>
      <c r="P35" s="36">
        <f aca="true" t="shared" si="23" ref="P35:P46">SUM(O35-N35)</f>
        <v>0</v>
      </c>
      <c r="Q35" s="37">
        <v>0</v>
      </c>
      <c r="R35" s="38">
        <v>0</v>
      </c>
      <c r="S35" s="36">
        <f aca="true" t="shared" si="24" ref="S35:S46">SUM(R35-Q35)</f>
        <v>0</v>
      </c>
    </row>
    <row r="36" spans="1:19" s="12" customFormat="1" ht="15.75">
      <c r="A36" s="6" t="s">
        <v>21</v>
      </c>
      <c r="B36" s="41">
        <f aca="true" t="shared" si="25" ref="B36:S36">SUM(B37,B38,B39,B40)</f>
        <v>243900</v>
      </c>
      <c r="C36" s="41">
        <f t="shared" si="25"/>
        <v>243900</v>
      </c>
      <c r="D36" s="41">
        <f t="shared" si="25"/>
        <v>0</v>
      </c>
      <c r="E36" s="41">
        <f t="shared" si="25"/>
        <v>0</v>
      </c>
      <c r="F36" s="41">
        <f t="shared" si="25"/>
        <v>0</v>
      </c>
      <c r="G36" s="41">
        <f t="shared" si="25"/>
        <v>0</v>
      </c>
      <c r="H36" s="41">
        <f t="shared" si="25"/>
        <v>85000</v>
      </c>
      <c r="I36" s="41">
        <f t="shared" si="25"/>
        <v>85000</v>
      </c>
      <c r="J36" s="41">
        <f>SUM(J37,J38,J39,J40)</f>
        <v>0</v>
      </c>
      <c r="K36" s="41">
        <f t="shared" si="25"/>
        <v>38900</v>
      </c>
      <c r="L36" s="41">
        <f t="shared" si="25"/>
        <v>38900</v>
      </c>
      <c r="M36" s="41">
        <f t="shared" si="25"/>
        <v>0</v>
      </c>
      <c r="N36" s="41">
        <f t="shared" si="25"/>
        <v>0</v>
      </c>
      <c r="O36" s="41">
        <f t="shared" si="25"/>
        <v>0</v>
      </c>
      <c r="P36" s="41">
        <f>SUM(P37,P38,P39,P40)</f>
        <v>0</v>
      </c>
      <c r="Q36" s="41">
        <f t="shared" si="25"/>
        <v>120000</v>
      </c>
      <c r="R36" s="41">
        <f t="shared" si="25"/>
        <v>120000</v>
      </c>
      <c r="S36" s="41">
        <f t="shared" si="25"/>
        <v>0</v>
      </c>
    </row>
    <row r="37" spans="1:19" s="12" customFormat="1" ht="15.75">
      <c r="A37" s="7" t="s">
        <v>100</v>
      </c>
      <c r="B37" s="36">
        <f aca="true" t="shared" si="26" ref="B37:D39">SUM(E37,H37,K37,N37,Q37)</f>
        <v>135000</v>
      </c>
      <c r="C37" s="36">
        <f t="shared" si="26"/>
        <v>135000</v>
      </c>
      <c r="D37" s="36">
        <f t="shared" si="26"/>
        <v>0</v>
      </c>
      <c r="E37" s="37">
        <v>0</v>
      </c>
      <c r="F37" s="38">
        <v>0</v>
      </c>
      <c r="G37" s="36">
        <f t="shared" si="20"/>
        <v>0</v>
      </c>
      <c r="H37" s="37">
        <v>60000</v>
      </c>
      <c r="I37" s="38">
        <v>60000</v>
      </c>
      <c r="J37" s="36">
        <f t="shared" si="21"/>
        <v>0</v>
      </c>
      <c r="K37" s="37">
        <v>0</v>
      </c>
      <c r="L37" s="38">
        <v>0</v>
      </c>
      <c r="M37" s="36">
        <f t="shared" si="22"/>
        <v>0</v>
      </c>
      <c r="N37" s="37">
        <v>0</v>
      </c>
      <c r="O37" s="38">
        <v>0</v>
      </c>
      <c r="P37" s="36">
        <f t="shared" si="23"/>
        <v>0</v>
      </c>
      <c r="Q37" s="37">
        <v>75000</v>
      </c>
      <c r="R37" s="38">
        <v>75000</v>
      </c>
      <c r="S37" s="36">
        <f t="shared" si="24"/>
        <v>0</v>
      </c>
    </row>
    <row r="38" spans="1:19" s="12" customFormat="1" ht="15.75">
      <c r="A38" s="7" t="s">
        <v>101</v>
      </c>
      <c r="B38" s="36">
        <f t="shared" si="26"/>
        <v>70000</v>
      </c>
      <c r="C38" s="36">
        <f t="shared" si="26"/>
        <v>70000</v>
      </c>
      <c r="D38" s="36">
        <f t="shared" si="26"/>
        <v>0</v>
      </c>
      <c r="E38" s="37">
        <v>0</v>
      </c>
      <c r="F38" s="38">
        <v>0</v>
      </c>
      <c r="G38" s="36">
        <f t="shared" si="20"/>
        <v>0</v>
      </c>
      <c r="H38" s="37">
        <v>25000</v>
      </c>
      <c r="I38" s="38">
        <v>25000</v>
      </c>
      <c r="J38" s="36">
        <f t="shared" si="21"/>
        <v>0</v>
      </c>
      <c r="K38" s="37">
        <v>0</v>
      </c>
      <c r="L38" s="38">
        <v>0</v>
      </c>
      <c r="M38" s="36">
        <f t="shared" si="22"/>
        <v>0</v>
      </c>
      <c r="N38" s="37">
        <v>0</v>
      </c>
      <c r="O38" s="38">
        <v>0</v>
      </c>
      <c r="P38" s="36">
        <f t="shared" si="23"/>
        <v>0</v>
      </c>
      <c r="Q38" s="37">
        <v>45000</v>
      </c>
      <c r="R38" s="38">
        <v>45000</v>
      </c>
      <c r="S38" s="36">
        <f t="shared" si="24"/>
        <v>0</v>
      </c>
    </row>
    <row r="39" spans="1:19" s="12" customFormat="1" ht="15.75">
      <c r="A39" s="7" t="s">
        <v>102</v>
      </c>
      <c r="B39" s="36">
        <f t="shared" si="26"/>
        <v>2000</v>
      </c>
      <c r="C39" s="36">
        <f t="shared" si="26"/>
        <v>2000</v>
      </c>
      <c r="D39" s="36">
        <f t="shared" si="26"/>
        <v>0</v>
      </c>
      <c r="E39" s="37">
        <v>0</v>
      </c>
      <c r="F39" s="38">
        <v>0</v>
      </c>
      <c r="G39" s="36">
        <f t="shared" si="20"/>
        <v>0</v>
      </c>
      <c r="H39" s="37">
        <v>0</v>
      </c>
      <c r="I39" s="38">
        <v>0</v>
      </c>
      <c r="J39" s="36">
        <f t="shared" si="21"/>
        <v>0</v>
      </c>
      <c r="K39" s="37">
        <v>2000</v>
      </c>
      <c r="L39" s="38">
        <v>2000</v>
      </c>
      <c r="M39" s="36">
        <f t="shared" si="22"/>
        <v>0</v>
      </c>
      <c r="N39" s="37">
        <v>0</v>
      </c>
      <c r="O39" s="38">
        <v>0</v>
      </c>
      <c r="P39" s="36">
        <f t="shared" si="23"/>
        <v>0</v>
      </c>
      <c r="Q39" s="37">
        <v>0</v>
      </c>
      <c r="R39" s="38">
        <v>0</v>
      </c>
      <c r="S39" s="36">
        <f t="shared" si="24"/>
        <v>0</v>
      </c>
    </row>
    <row r="40" spans="1:19" s="12" customFormat="1" ht="15.75">
      <c r="A40" s="6" t="s">
        <v>103</v>
      </c>
      <c r="B40" s="41">
        <f aca="true" t="shared" si="27" ref="B40:S40">SUM(B41,B42,B43,B44,B45,B46)</f>
        <v>36900</v>
      </c>
      <c r="C40" s="41">
        <f t="shared" si="27"/>
        <v>36900</v>
      </c>
      <c r="D40" s="41">
        <f t="shared" si="27"/>
        <v>0</v>
      </c>
      <c r="E40" s="41">
        <f t="shared" si="27"/>
        <v>0</v>
      </c>
      <c r="F40" s="41">
        <f t="shared" si="27"/>
        <v>0</v>
      </c>
      <c r="G40" s="41">
        <f t="shared" si="27"/>
        <v>0</v>
      </c>
      <c r="H40" s="41">
        <f t="shared" si="27"/>
        <v>0</v>
      </c>
      <c r="I40" s="41">
        <f t="shared" si="27"/>
        <v>0</v>
      </c>
      <c r="J40" s="41">
        <f>SUM(J41,J42,J43,J44,J45,J46)</f>
        <v>0</v>
      </c>
      <c r="K40" s="41">
        <f t="shared" si="27"/>
        <v>36900</v>
      </c>
      <c r="L40" s="41">
        <f t="shared" si="27"/>
        <v>36900</v>
      </c>
      <c r="M40" s="41">
        <f t="shared" si="27"/>
        <v>0</v>
      </c>
      <c r="N40" s="41">
        <f t="shared" si="27"/>
        <v>0</v>
      </c>
      <c r="O40" s="41">
        <f t="shared" si="27"/>
        <v>0</v>
      </c>
      <c r="P40" s="41">
        <f>SUM(P41,P42,P43,P44,P45,P46)</f>
        <v>0</v>
      </c>
      <c r="Q40" s="41">
        <f t="shared" si="27"/>
        <v>0</v>
      </c>
      <c r="R40" s="41">
        <f t="shared" si="27"/>
        <v>0</v>
      </c>
      <c r="S40" s="41">
        <f t="shared" si="27"/>
        <v>0</v>
      </c>
    </row>
    <row r="41" spans="1:19" s="12" customFormat="1" ht="15.75">
      <c r="A41" s="7" t="s">
        <v>22</v>
      </c>
      <c r="B41" s="36">
        <f aca="true" t="shared" si="28" ref="B41:D46">SUM(E41,H41,K41,N41,Q41)</f>
        <v>21900</v>
      </c>
      <c r="C41" s="36">
        <f t="shared" si="28"/>
        <v>21900</v>
      </c>
      <c r="D41" s="36">
        <f t="shared" si="28"/>
        <v>0</v>
      </c>
      <c r="E41" s="37">
        <v>0</v>
      </c>
      <c r="F41" s="38">
        <v>0</v>
      </c>
      <c r="G41" s="36">
        <f t="shared" si="20"/>
        <v>0</v>
      </c>
      <c r="H41" s="37">
        <v>0</v>
      </c>
      <c r="I41" s="38">
        <v>0</v>
      </c>
      <c r="J41" s="36">
        <f t="shared" si="21"/>
        <v>0</v>
      </c>
      <c r="K41" s="37">
        <v>21900</v>
      </c>
      <c r="L41" s="38">
        <v>21900</v>
      </c>
      <c r="M41" s="36">
        <f t="shared" si="22"/>
        <v>0</v>
      </c>
      <c r="N41" s="37">
        <v>0</v>
      </c>
      <c r="O41" s="38">
        <v>0</v>
      </c>
      <c r="P41" s="36">
        <f t="shared" si="23"/>
        <v>0</v>
      </c>
      <c r="Q41" s="37">
        <v>0</v>
      </c>
      <c r="R41" s="38">
        <v>0</v>
      </c>
      <c r="S41" s="36">
        <f t="shared" si="24"/>
        <v>0</v>
      </c>
    </row>
    <row r="42" spans="1:19" s="12" customFormat="1" ht="15.75">
      <c r="A42" s="7" t="s">
        <v>69</v>
      </c>
      <c r="B42" s="36">
        <f t="shared" si="28"/>
        <v>3000</v>
      </c>
      <c r="C42" s="36">
        <f t="shared" si="28"/>
        <v>3000</v>
      </c>
      <c r="D42" s="36">
        <f t="shared" si="28"/>
        <v>0</v>
      </c>
      <c r="E42" s="37">
        <v>0</v>
      </c>
      <c r="F42" s="38">
        <v>0</v>
      </c>
      <c r="G42" s="36">
        <f t="shared" si="20"/>
        <v>0</v>
      </c>
      <c r="H42" s="37">
        <v>0</v>
      </c>
      <c r="I42" s="38">
        <v>0</v>
      </c>
      <c r="J42" s="36">
        <f t="shared" si="21"/>
        <v>0</v>
      </c>
      <c r="K42" s="37">
        <v>3000</v>
      </c>
      <c r="L42" s="38">
        <v>3000</v>
      </c>
      <c r="M42" s="36">
        <f t="shared" si="22"/>
        <v>0</v>
      </c>
      <c r="N42" s="37">
        <v>0</v>
      </c>
      <c r="O42" s="38">
        <v>0</v>
      </c>
      <c r="P42" s="36">
        <f t="shared" si="23"/>
        <v>0</v>
      </c>
      <c r="Q42" s="37">
        <v>0</v>
      </c>
      <c r="R42" s="38">
        <v>0</v>
      </c>
      <c r="S42" s="36">
        <f t="shared" si="24"/>
        <v>0</v>
      </c>
    </row>
    <row r="43" spans="1:19" s="12" customFormat="1" ht="15.75">
      <c r="A43" s="7" t="s">
        <v>104</v>
      </c>
      <c r="B43" s="36">
        <f t="shared" si="28"/>
        <v>1000</v>
      </c>
      <c r="C43" s="36">
        <f t="shared" si="28"/>
        <v>1000</v>
      </c>
      <c r="D43" s="36">
        <f t="shared" si="28"/>
        <v>0</v>
      </c>
      <c r="E43" s="37">
        <v>0</v>
      </c>
      <c r="F43" s="38">
        <v>0</v>
      </c>
      <c r="G43" s="36">
        <f t="shared" si="20"/>
        <v>0</v>
      </c>
      <c r="H43" s="37">
        <v>0</v>
      </c>
      <c r="I43" s="38">
        <v>0</v>
      </c>
      <c r="J43" s="36">
        <f t="shared" si="21"/>
        <v>0</v>
      </c>
      <c r="K43" s="37">
        <v>1000</v>
      </c>
      <c r="L43" s="38">
        <v>1000</v>
      </c>
      <c r="M43" s="36">
        <f t="shared" si="22"/>
        <v>0</v>
      </c>
      <c r="N43" s="37">
        <v>0</v>
      </c>
      <c r="O43" s="38">
        <v>0</v>
      </c>
      <c r="P43" s="36">
        <f t="shared" si="23"/>
        <v>0</v>
      </c>
      <c r="Q43" s="37">
        <v>0</v>
      </c>
      <c r="R43" s="38">
        <v>0</v>
      </c>
      <c r="S43" s="36">
        <f t="shared" si="24"/>
        <v>0</v>
      </c>
    </row>
    <row r="44" spans="1:19" s="12" customFormat="1" ht="15.75">
      <c r="A44" s="7" t="s">
        <v>25</v>
      </c>
      <c r="B44" s="36">
        <f t="shared" si="28"/>
        <v>4000</v>
      </c>
      <c r="C44" s="36">
        <f t="shared" si="28"/>
        <v>4000</v>
      </c>
      <c r="D44" s="36">
        <f t="shared" si="28"/>
        <v>0</v>
      </c>
      <c r="E44" s="37">
        <v>0</v>
      </c>
      <c r="F44" s="38">
        <v>0</v>
      </c>
      <c r="G44" s="36">
        <f t="shared" si="20"/>
        <v>0</v>
      </c>
      <c r="H44" s="37">
        <v>0</v>
      </c>
      <c r="I44" s="38">
        <v>0</v>
      </c>
      <c r="J44" s="36">
        <f t="shared" si="21"/>
        <v>0</v>
      </c>
      <c r="K44" s="37">
        <v>4000</v>
      </c>
      <c r="L44" s="38">
        <v>4000</v>
      </c>
      <c r="M44" s="36">
        <f t="shared" si="22"/>
        <v>0</v>
      </c>
      <c r="N44" s="37">
        <v>0</v>
      </c>
      <c r="O44" s="38">
        <v>0</v>
      </c>
      <c r="P44" s="36">
        <f t="shared" si="23"/>
        <v>0</v>
      </c>
      <c r="Q44" s="37">
        <v>0</v>
      </c>
      <c r="R44" s="38">
        <v>0</v>
      </c>
      <c r="S44" s="36">
        <f t="shared" si="24"/>
        <v>0</v>
      </c>
    </row>
    <row r="45" spans="1:19" s="12" customFormat="1" ht="15.75">
      <c r="A45" s="7" t="s">
        <v>59</v>
      </c>
      <c r="B45" s="36">
        <f t="shared" si="28"/>
        <v>5000</v>
      </c>
      <c r="C45" s="36">
        <f t="shared" si="28"/>
        <v>5000</v>
      </c>
      <c r="D45" s="36">
        <f t="shared" si="28"/>
        <v>0</v>
      </c>
      <c r="E45" s="37">
        <v>0</v>
      </c>
      <c r="F45" s="38">
        <v>0</v>
      </c>
      <c r="G45" s="36">
        <f t="shared" si="20"/>
        <v>0</v>
      </c>
      <c r="H45" s="37">
        <v>0</v>
      </c>
      <c r="I45" s="38">
        <v>0</v>
      </c>
      <c r="J45" s="36">
        <f t="shared" si="21"/>
        <v>0</v>
      </c>
      <c r="K45" s="37">
        <v>5000</v>
      </c>
      <c r="L45" s="38">
        <v>5000</v>
      </c>
      <c r="M45" s="36">
        <f t="shared" si="22"/>
        <v>0</v>
      </c>
      <c r="N45" s="37">
        <v>0</v>
      </c>
      <c r="O45" s="38">
        <v>0</v>
      </c>
      <c r="P45" s="36">
        <f t="shared" si="23"/>
        <v>0</v>
      </c>
      <c r="Q45" s="37">
        <v>0</v>
      </c>
      <c r="R45" s="38">
        <v>0</v>
      </c>
      <c r="S45" s="36">
        <f t="shared" si="24"/>
        <v>0</v>
      </c>
    </row>
    <row r="46" spans="1:19" s="12" customFormat="1" ht="15.75">
      <c r="A46" s="7" t="s">
        <v>60</v>
      </c>
      <c r="B46" s="36">
        <f t="shared" si="28"/>
        <v>2000</v>
      </c>
      <c r="C46" s="36">
        <f t="shared" si="28"/>
        <v>2000</v>
      </c>
      <c r="D46" s="36">
        <f t="shared" si="28"/>
        <v>0</v>
      </c>
      <c r="E46" s="37">
        <v>0</v>
      </c>
      <c r="F46" s="38">
        <v>0</v>
      </c>
      <c r="G46" s="36">
        <f t="shared" si="20"/>
        <v>0</v>
      </c>
      <c r="H46" s="37">
        <v>0</v>
      </c>
      <c r="I46" s="38">
        <v>0</v>
      </c>
      <c r="J46" s="36">
        <f t="shared" si="21"/>
        <v>0</v>
      </c>
      <c r="K46" s="37">
        <v>2000</v>
      </c>
      <c r="L46" s="38">
        <v>2000</v>
      </c>
      <c r="M46" s="36">
        <f t="shared" si="22"/>
        <v>0</v>
      </c>
      <c r="N46" s="37">
        <v>0</v>
      </c>
      <c r="O46" s="38">
        <v>0</v>
      </c>
      <c r="P46" s="36">
        <f t="shared" si="23"/>
        <v>0</v>
      </c>
      <c r="Q46" s="37">
        <v>0</v>
      </c>
      <c r="R46" s="38">
        <v>0</v>
      </c>
      <c r="S46" s="36">
        <f t="shared" si="24"/>
        <v>0</v>
      </c>
    </row>
    <row r="47" spans="1:19" s="12" customFormat="1" ht="15.75">
      <c r="A47" s="6" t="s">
        <v>15</v>
      </c>
      <c r="B47" s="41">
        <f aca="true" t="shared" si="29" ref="B47:S47">SUM(B48,B50)</f>
        <v>737225</v>
      </c>
      <c r="C47" s="41">
        <f t="shared" si="29"/>
        <v>965783</v>
      </c>
      <c r="D47" s="41">
        <f t="shared" si="29"/>
        <v>228558</v>
      </c>
      <c r="E47" s="41">
        <f t="shared" si="29"/>
        <v>177900</v>
      </c>
      <c r="F47" s="41">
        <f t="shared" si="29"/>
        <v>177900</v>
      </c>
      <c r="G47" s="41">
        <f t="shared" si="29"/>
        <v>0</v>
      </c>
      <c r="H47" s="41">
        <f t="shared" si="29"/>
        <v>87500</v>
      </c>
      <c r="I47" s="41">
        <f t="shared" si="29"/>
        <v>125000</v>
      </c>
      <c r="J47" s="41">
        <f>SUM(J48,J50)</f>
        <v>37500</v>
      </c>
      <c r="K47" s="41">
        <f t="shared" si="29"/>
        <v>200025</v>
      </c>
      <c r="L47" s="41">
        <f t="shared" si="29"/>
        <v>391083</v>
      </c>
      <c r="M47" s="41">
        <f t="shared" si="29"/>
        <v>191058</v>
      </c>
      <c r="N47" s="41">
        <f t="shared" si="29"/>
        <v>0</v>
      </c>
      <c r="O47" s="41">
        <f t="shared" si="29"/>
        <v>0</v>
      </c>
      <c r="P47" s="41">
        <f>SUM(P48,P50)</f>
        <v>0</v>
      </c>
      <c r="Q47" s="41">
        <f t="shared" si="29"/>
        <v>271800</v>
      </c>
      <c r="R47" s="41">
        <f t="shared" si="29"/>
        <v>271800</v>
      </c>
      <c r="S47" s="41">
        <f t="shared" si="29"/>
        <v>0</v>
      </c>
    </row>
    <row r="48" spans="1:19" s="12" customFormat="1" ht="15.75">
      <c r="A48" s="6" t="s">
        <v>98</v>
      </c>
      <c r="B48" s="41">
        <f aca="true" t="shared" si="30" ref="B48:S48">SUM(B49)</f>
        <v>36000</v>
      </c>
      <c r="C48" s="41">
        <f t="shared" si="30"/>
        <v>226758</v>
      </c>
      <c r="D48" s="41">
        <f t="shared" si="30"/>
        <v>190758</v>
      </c>
      <c r="E48" s="41">
        <f t="shared" si="30"/>
        <v>0</v>
      </c>
      <c r="F48" s="41">
        <f t="shared" si="30"/>
        <v>0</v>
      </c>
      <c r="G48" s="41">
        <f t="shared" si="30"/>
        <v>0</v>
      </c>
      <c r="H48" s="41">
        <f t="shared" si="30"/>
        <v>0</v>
      </c>
      <c r="I48" s="41">
        <f t="shared" si="30"/>
        <v>0</v>
      </c>
      <c r="J48" s="41">
        <f t="shared" si="30"/>
        <v>0</v>
      </c>
      <c r="K48" s="41">
        <f t="shared" si="30"/>
        <v>36000</v>
      </c>
      <c r="L48" s="41">
        <f t="shared" si="30"/>
        <v>226758</v>
      </c>
      <c r="M48" s="41">
        <f t="shared" si="30"/>
        <v>190758</v>
      </c>
      <c r="N48" s="41">
        <f t="shared" si="30"/>
        <v>0</v>
      </c>
      <c r="O48" s="41">
        <f t="shared" si="30"/>
        <v>0</v>
      </c>
      <c r="P48" s="41">
        <f t="shared" si="30"/>
        <v>0</v>
      </c>
      <c r="Q48" s="41">
        <f t="shared" si="30"/>
        <v>0</v>
      </c>
      <c r="R48" s="41">
        <f t="shared" si="30"/>
        <v>0</v>
      </c>
      <c r="S48" s="41">
        <f t="shared" si="30"/>
        <v>0</v>
      </c>
    </row>
    <row r="49" spans="1:19" s="12" customFormat="1" ht="15.75">
      <c r="A49" s="7" t="s">
        <v>99</v>
      </c>
      <c r="B49" s="36">
        <f>SUM(E49,H49,K49,N49,Q49)</f>
        <v>36000</v>
      </c>
      <c r="C49" s="36">
        <f>SUM(F49,I49,L49,O49,R49)</f>
        <v>226758</v>
      </c>
      <c r="D49" s="36">
        <f>SUM(G49,J49,M49,P49,S49)</f>
        <v>190758</v>
      </c>
      <c r="E49" s="37">
        <v>0</v>
      </c>
      <c r="F49" s="39">
        <v>0</v>
      </c>
      <c r="G49" s="36">
        <f aca="true" t="shared" si="31" ref="G49:G68">SUM(F49-E49)</f>
        <v>0</v>
      </c>
      <c r="H49" s="37">
        <v>0</v>
      </c>
      <c r="I49" s="39">
        <v>0</v>
      </c>
      <c r="J49" s="36">
        <f aca="true" t="shared" si="32" ref="J49:J68">SUM(I49-H49)</f>
        <v>0</v>
      </c>
      <c r="K49" s="37">
        <v>36000</v>
      </c>
      <c r="L49" s="39">
        <v>226758</v>
      </c>
      <c r="M49" s="36">
        <f aca="true" t="shared" si="33" ref="M49:M68">SUM(L49-K49)</f>
        <v>190758</v>
      </c>
      <c r="N49" s="37">
        <v>0</v>
      </c>
      <c r="O49" s="39">
        <v>0</v>
      </c>
      <c r="P49" s="36">
        <f aca="true" t="shared" si="34" ref="P49:P68">SUM(O49-N49)</f>
        <v>0</v>
      </c>
      <c r="Q49" s="37">
        <v>0</v>
      </c>
      <c r="R49" s="39">
        <v>0</v>
      </c>
      <c r="S49" s="36">
        <f aca="true" t="shared" si="35" ref="S49:S68">SUM(R49-Q49)</f>
        <v>0</v>
      </c>
    </row>
    <row r="50" spans="1:19" s="12" customFormat="1" ht="15.75">
      <c r="A50" s="6" t="s">
        <v>21</v>
      </c>
      <c r="B50" s="41">
        <f>SUM(B51,B52,B53,B54,B55,B56,B57,B58,B59,B60,B61,B62,B63,B64,B65,B66,B67,B68)</f>
        <v>701225</v>
      </c>
      <c r="C50" s="41">
        <f aca="true" t="shared" si="36" ref="C50:S50">SUM(C51,C52,C53,C54,C55,C56,C57,C58,C59,C60,C61,C62,C63,C64,C65,C66,C67,C68)</f>
        <v>739025</v>
      </c>
      <c r="D50" s="41">
        <f t="shared" si="36"/>
        <v>37800</v>
      </c>
      <c r="E50" s="41">
        <f t="shared" si="36"/>
        <v>177900</v>
      </c>
      <c r="F50" s="41">
        <f t="shared" si="36"/>
        <v>177900</v>
      </c>
      <c r="G50" s="41">
        <f t="shared" si="36"/>
        <v>0</v>
      </c>
      <c r="H50" s="41">
        <f t="shared" si="36"/>
        <v>87500</v>
      </c>
      <c r="I50" s="41">
        <f t="shared" si="36"/>
        <v>125000</v>
      </c>
      <c r="J50" s="41">
        <f t="shared" si="36"/>
        <v>37500</v>
      </c>
      <c r="K50" s="41">
        <f t="shared" si="36"/>
        <v>164025</v>
      </c>
      <c r="L50" s="41">
        <f t="shared" si="36"/>
        <v>164325</v>
      </c>
      <c r="M50" s="41">
        <f t="shared" si="36"/>
        <v>300</v>
      </c>
      <c r="N50" s="41">
        <f t="shared" si="36"/>
        <v>0</v>
      </c>
      <c r="O50" s="41">
        <f t="shared" si="36"/>
        <v>0</v>
      </c>
      <c r="P50" s="41">
        <f t="shared" si="36"/>
        <v>0</v>
      </c>
      <c r="Q50" s="41">
        <f t="shared" si="36"/>
        <v>271800</v>
      </c>
      <c r="R50" s="41">
        <f t="shared" si="36"/>
        <v>271800</v>
      </c>
      <c r="S50" s="41">
        <f t="shared" si="36"/>
        <v>0</v>
      </c>
    </row>
    <row r="51" spans="1:19" s="12" customFormat="1" ht="15.75">
      <c r="A51" s="7" t="s">
        <v>105</v>
      </c>
      <c r="B51" s="36">
        <f>SUM(E51,H51,K51,N51,Q51)</f>
        <v>20000</v>
      </c>
      <c r="C51" s="36">
        <f>SUM(F51,I51,L51,O51,R51)</f>
        <v>20000</v>
      </c>
      <c r="D51" s="36">
        <f>SUM(G51,J51,M51,P51,S51)</f>
        <v>0</v>
      </c>
      <c r="E51" s="37">
        <v>0</v>
      </c>
      <c r="F51" s="39">
        <v>0</v>
      </c>
      <c r="G51" s="36">
        <f t="shared" si="31"/>
        <v>0</v>
      </c>
      <c r="H51" s="37">
        <v>0</v>
      </c>
      <c r="I51" s="39">
        <v>0</v>
      </c>
      <c r="J51" s="36">
        <f t="shared" si="32"/>
        <v>0</v>
      </c>
      <c r="K51" s="37">
        <v>20000</v>
      </c>
      <c r="L51" s="39">
        <v>20000</v>
      </c>
      <c r="M51" s="36">
        <f t="shared" si="33"/>
        <v>0</v>
      </c>
      <c r="N51" s="37">
        <v>0</v>
      </c>
      <c r="O51" s="39">
        <v>0</v>
      </c>
      <c r="P51" s="36">
        <f t="shared" si="34"/>
        <v>0</v>
      </c>
      <c r="Q51" s="37">
        <v>0</v>
      </c>
      <c r="R51" s="39">
        <v>0</v>
      </c>
      <c r="S51" s="36">
        <f t="shared" si="35"/>
        <v>0</v>
      </c>
    </row>
    <row r="52" spans="1:19" s="13" customFormat="1" ht="15.75">
      <c r="A52" s="7" t="s">
        <v>106</v>
      </c>
      <c r="B52" s="36">
        <f aca="true" t="shared" si="37" ref="B52:D68">SUM(E52,H52,K52,N52,Q52)</f>
        <v>32000</v>
      </c>
      <c r="C52" s="36">
        <f t="shared" si="37"/>
        <v>32000</v>
      </c>
      <c r="D52" s="36">
        <f t="shared" si="37"/>
        <v>0</v>
      </c>
      <c r="E52" s="37">
        <v>0</v>
      </c>
      <c r="F52" s="39">
        <v>0</v>
      </c>
      <c r="G52" s="36">
        <f t="shared" si="31"/>
        <v>0</v>
      </c>
      <c r="H52" s="37">
        <v>0</v>
      </c>
      <c r="I52" s="39">
        <v>0</v>
      </c>
      <c r="J52" s="36">
        <f t="shared" si="32"/>
        <v>0</v>
      </c>
      <c r="K52" s="37">
        <v>0</v>
      </c>
      <c r="L52" s="39">
        <v>0</v>
      </c>
      <c r="M52" s="36">
        <f t="shared" si="33"/>
        <v>0</v>
      </c>
      <c r="N52" s="37">
        <v>0</v>
      </c>
      <c r="O52" s="39">
        <v>0</v>
      </c>
      <c r="P52" s="36">
        <f t="shared" si="34"/>
        <v>0</v>
      </c>
      <c r="Q52" s="37">
        <v>32000</v>
      </c>
      <c r="R52" s="39">
        <v>32000</v>
      </c>
      <c r="S52" s="36">
        <f t="shared" si="35"/>
        <v>0</v>
      </c>
    </row>
    <row r="53" spans="1:19" s="12" customFormat="1" ht="15.75">
      <c r="A53" s="7" t="s">
        <v>29</v>
      </c>
      <c r="B53" s="36">
        <f t="shared" si="37"/>
        <v>129800</v>
      </c>
      <c r="C53" s="36">
        <f t="shared" si="37"/>
        <v>129800</v>
      </c>
      <c r="D53" s="36">
        <f t="shared" si="37"/>
        <v>0</v>
      </c>
      <c r="E53" s="37">
        <v>65000</v>
      </c>
      <c r="F53" s="39">
        <v>65000</v>
      </c>
      <c r="G53" s="36">
        <f t="shared" si="31"/>
        <v>0</v>
      </c>
      <c r="H53" s="37">
        <v>0</v>
      </c>
      <c r="I53" s="39">
        <v>0</v>
      </c>
      <c r="J53" s="36">
        <f t="shared" si="32"/>
        <v>0</v>
      </c>
      <c r="K53" s="37">
        <v>0</v>
      </c>
      <c r="L53" s="39">
        <v>0</v>
      </c>
      <c r="M53" s="36">
        <f t="shared" si="33"/>
        <v>0</v>
      </c>
      <c r="N53" s="37">
        <v>0</v>
      </c>
      <c r="O53" s="39">
        <v>0</v>
      </c>
      <c r="P53" s="36">
        <f t="shared" si="34"/>
        <v>0</v>
      </c>
      <c r="Q53" s="37">
        <v>64800</v>
      </c>
      <c r="R53" s="39">
        <v>64800</v>
      </c>
      <c r="S53" s="36">
        <f t="shared" si="35"/>
        <v>0</v>
      </c>
    </row>
    <row r="54" spans="1:19" s="12" customFormat="1" ht="15.75">
      <c r="A54" s="7" t="s">
        <v>107</v>
      </c>
      <c r="B54" s="36">
        <f t="shared" si="37"/>
        <v>73800</v>
      </c>
      <c r="C54" s="36">
        <f t="shared" si="37"/>
        <v>73800</v>
      </c>
      <c r="D54" s="36">
        <f t="shared" si="37"/>
        <v>0</v>
      </c>
      <c r="E54" s="37">
        <v>33800</v>
      </c>
      <c r="F54" s="39">
        <v>33800</v>
      </c>
      <c r="G54" s="36">
        <f t="shared" si="31"/>
        <v>0</v>
      </c>
      <c r="H54" s="37">
        <v>10000</v>
      </c>
      <c r="I54" s="39">
        <v>10000</v>
      </c>
      <c r="J54" s="36">
        <f t="shared" si="32"/>
        <v>0</v>
      </c>
      <c r="K54" s="37">
        <v>0</v>
      </c>
      <c r="L54" s="39">
        <v>0</v>
      </c>
      <c r="M54" s="36">
        <f t="shared" si="33"/>
        <v>0</v>
      </c>
      <c r="N54" s="37">
        <v>0</v>
      </c>
      <c r="O54" s="39">
        <v>0</v>
      </c>
      <c r="P54" s="36">
        <f t="shared" si="34"/>
        <v>0</v>
      </c>
      <c r="Q54" s="37">
        <v>30000</v>
      </c>
      <c r="R54" s="39">
        <v>30000</v>
      </c>
      <c r="S54" s="36">
        <f t="shared" si="35"/>
        <v>0</v>
      </c>
    </row>
    <row r="55" spans="1:19" s="12" customFormat="1" ht="15.75">
      <c r="A55" s="8" t="s">
        <v>30</v>
      </c>
      <c r="B55" s="36">
        <f t="shared" si="37"/>
        <v>119100</v>
      </c>
      <c r="C55" s="36">
        <f t="shared" si="37"/>
        <v>119100</v>
      </c>
      <c r="D55" s="36">
        <f t="shared" si="37"/>
        <v>0</v>
      </c>
      <c r="E55" s="37">
        <v>24100</v>
      </c>
      <c r="F55" s="39">
        <v>24100</v>
      </c>
      <c r="G55" s="36">
        <f t="shared" si="31"/>
        <v>0</v>
      </c>
      <c r="H55" s="37">
        <v>15000</v>
      </c>
      <c r="I55" s="39">
        <v>15000</v>
      </c>
      <c r="J55" s="36">
        <f t="shared" si="32"/>
        <v>0</v>
      </c>
      <c r="K55" s="37">
        <v>0</v>
      </c>
      <c r="L55" s="39">
        <v>0</v>
      </c>
      <c r="M55" s="36">
        <f t="shared" si="33"/>
        <v>0</v>
      </c>
      <c r="N55" s="37">
        <v>0</v>
      </c>
      <c r="O55" s="39">
        <v>0</v>
      </c>
      <c r="P55" s="36">
        <f t="shared" si="34"/>
        <v>0</v>
      </c>
      <c r="Q55" s="37">
        <v>80000</v>
      </c>
      <c r="R55" s="39">
        <v>80000</v>
      </c>
      <c r="S55" s="36">
        <f t="shared" si="35"/>
        <v>0</v>
      </c>
    </row>
    <row r="56" spans="1:19" s="12" customFormat="1" ht="15.75">
      <c r="A56" s="8" t="s">
        <v>108</v>
      </c>
      <c r="B56" s="36">
        <f t="shared" si="37"/>
        <v>44000</v>
      </c>
      <c r="C56" s="36">
        <f t="shared" si="37"/>
        <v>44000</v>
      </c>
      <c r="D56" s="36">
        <f t="shared" si="37"/>
        <v>0</v>
      </c>
      <c r="E56" s="37">
        <v>0</v>
      </c>
      <c r="F56" s="39">
        <v>0</v>
      </c>
      <c r="G56" s="36">
        <f t="shared" si="31"/>
        <v>0</v>
      </c>
      <c r="H56" s="37">
        <v>17000</v>
      </c>
      <c r="I56" s="39">
        <v>17000</v>
      </c>
      <c r="J56" s="36">
        <f t="shared" si="32"/>
        <v>0</v>
      </c>
      <c r="K56" s="37">
        <v>17000</v>
      </c>
      <c r="L56" s="39">
        <v>17000</v>
      </c>
      <c r="M56" s="36">
        <f t="shared" si="33"/>
        <v>0</v>
      </c>
      <c r="N56" s="37">
        <v>0</v>
      </c>
      <c r="O56" s="39">
        <v>0</v>
      </c>
      <c r="P56" s="36">
        <f t="shared" si="34"/>
        <v>0</v>
      </c>
      <c r="Q56" s="37">
        <v>10000</v>
      </c>
      <c r="R56" s="39">
        <v>10000</v>
      </c>
      <c r="S56" s="36">
        <f t="shared" si="35"/>
        <v>0</v>
      </c>
    </row>
    <row r="57" spans="1:19" s="12" customFormat="1" ht="15.75">
      <c r="A57" s="8" t="s">
        <v>109</v>
      </c>
      <c r="B57" s="36">
        <f t="shared" si="37"/>
        <v>50000</v>
      </c>
      <c r="C57" s="36">
        <f t="shared" si="37"/>
        <v>50000</v>
      </c>
      <c r="D57" s="36">
        <f t="shared" si="37"/>
        <v>0</v>
      </c>
      <c r="E57" s="37">
        <v>30000</v>
      </c>
      <c r="F57" s="39">
        <v>30000</v>
      </c>
      <c r="G57" s="36">
        <f t="shared" si="31"/>
        <v>0</v>
      </c>
      <c r="H57" s="37">
        <v>0</v>
      </c>
      <c r="I57" s="39">
        <v>0</v>
      </c>
      <c r="J57" s="36">
        <f t="shared" si="32"/>
        <v>0</v>
      </c>
      <c r="K57" s="37">
        <v>0</v>
      </c>
      <c r="L57" s="39">
        <v>0</v>
      </c>
      <c r="M57" s="36">
        <f t="shared" si="33"/>
        <v>0</v>
      </c>
      <c r="N57" s="37">
        <v>0</v>
      </c>
      <c r="O57" s="39">
        <v>0</v>
      </c>
      <c r="P57" s="36">
        <f t="shared" si="34"/>
        <v>0</v>
      </c>
      <c r="Q57" s="37">
        <v>20000</v>
      </c>
      <c r="R57" s="39">
        <v>20000</v>
      </c>
      <c r="S57" s="36">
        <f t="shared" si="35"/>
        <v>0</v>
      </c>
    </row>
    <row r="58" spans="1:19" s="12" customFormat="1" ht="15.75">
      <c r="A58" s="8" t="s">
        <v>110</v>
      </c>
      <c r="B58" s="36">
        <f t="shared" si="37"/>
        <v>35000</v>
      </c>
      <c r="C58" s="36">
        <f t="shared" si="37"/>
        <v>35000</v>
      </c>
      <c r="D58" s="36">
        <f t="shared" si="37"/>
        <v>0</v>
      </c>
      <c r="E58" s="37">
        <v>0</v>
      </c>
      <c r="F58" s="39">
        <v>0</v>
      </c>
      <c r="G58" s="36">
        <f t="shared" si="31"/>
        <v>0</v>
      </c>
      <c r="H58" s="37">
        <v>0</v>
      </c>
      <c r="I58" s="39">
        <v>0</v>
      </c>
      <c r="J58" s="36">
        <f t="shared" si="32"/>
        <v>0</v>
      </c>
      <c r="K58" s="37">
        <v>0</v>
      </c>
      <c r="L58" s="39">
        <v>0</v>
      </c>
      <c r="M58" s="36">
        <f t="shared" si="33"/>
        <v>0</v>
      </c>
      <c r="N58" s="37">
        <v>0</v>
      </c>
      <c r="O58" s="39">
        <v>0</v>
      </c>
      <c r="P58" s="36">
        <f t="shared" si="34"/>
        <v>0</v>
      </c>
      <c r="Q58" s="37">
        <v>35000</v>
      </c>
      <c r="R58" s="39">
        <v>35000</v>
      </c>
      <c r="S58" s="36">
        <f t="shared" si="35"/>
        <v>0</v>
      </c>
    </row>
    <row r="59" spans="1:19" s="12" customFormat="1" ht="15.75">
      <c r="A59" s="8" t="s">
        <v>111</v>
      </c>
      <c r="B59" s="36">
        <f t="shared" si="37"/>
        <v>20500</v>
      </c>
      <c r="C59" s="36">
        <f t="shared" si="37"/>
        <v>24000</v>
      </c>
      <c r="D59" s="36">
        <f t="shared" si="37"/>
        <v>3500</v>
      </c>
      <c r="E59" s="37">
        <v>0</v>
      </c>
      <c r="F59" s="39">
        <v>0</v>
      </c>
      <c r="G59" s="36">
        <f t="shared" si="31"/>
        <v>0</v>
      </c>
      <c r="H59" s="37">
        <v>20500</v>
      </c>
      <c r="I59" s="39">
        <v>24000</v>
      </c>
      <c r="J59" s="36">
        <f t="shared" si="32"/>
        <v>3500</v>
      </c>
      <c r="K59" s="37">
        <v>0</v>
      </c>
      <c r="L59" s="39">
        <v>0</v>
      </c>
      <c r="M59" s="36">
        <f t="shared" si="33"/>
        <v>0</v>
      </c>
      <c r="N59" s="37">
        <v>0</v>
      </c>
      <c r="O59" s="39">
        <v>0</v>
      </c>
      <c r="P59" s="36">
        <f t="shared" si="34"/>
        <v>0</v>
      </c>
      <c r="Q59" s="37">
        <v>0</v>
      </c>
      <c r="R59" s="39">
        <v>0</v>
      </c>
      <c r="S59" s="36">
        <f t="shared" si="35"/>
        <v>0</v>
      </c>
    </row>
    <row r="60" spans="1:19" s="12" customFormat="1" ht="15.75">
      <c r="A60" s="8" t="s">
        <v>112</v>
      </c>
      <c r="B60" s="36">
        <f t="shared" si="37"/>
        <v>50000</v>
      </c>
      <c r="C60" s="36">
        <f t="shared" si="37"/>
        <v>50000</v>
      </c>
      <c r="D60" s="36">
        <f t="shared" si="37"/>
        <v>0</v>
      </c>
      <c r="E60" s="37">
        <v>25000</v>
      </c>
      <c r="F60" s="39">
        <v>25000</v>
      </c>
      <c r="G60" s="36">
        <f t="shared" si="31"/>
        <v>0</v>
      </c>
      <c r="H60" s="37">
        <v>25000</v>
      </c>
      <c r="I60" s="39">
        <v>25000</v>
      </c>
      <c r="J60" s="36">
        <f t="shared" si="32"/>
        <v>0</v>
      </c>
      <c r="K60" s="37">
        <v>0</v>
      </c>
      <c r="L60" s="39">
        <v>0</v>
      </c>
      <c r="M60" s="36">
        <f t="shared" si="33"/>
        <v>0</v>
      </c>
      <c r="N60" s="37">
        <v>0</v>
      </c>
      <c r="O60" s="39">
        <v>0</v>
      </c>
      <c r="P60" s="36">
        <f t="shared" si="34"/>
        <v>0</v>
      </c>
      <c r="Q60" s="37">
        <v>0</v>
      </c>
      <c r="R60" s="39">
        <v>0</v>
      </c>
      <c r="S60" s="36">
        <f t="shared" si="35"/>
        <v>0</v>
      </c>
    </row>
    <row r="61" spans="1:19" s="12" customFormat="1" ht="15.75">
      <c r="A61" s="8" t="s">
        <v>180</v>
      </c>
      <c r="B61" s="36">
        <f>SUM(E61,H61,K61,N61,Q61)</f>
        <v>0</v>
      </c>
      <c r="C61" s="36">
        <f>SUM(F61,I61,L61,O61,R61)</f>
        <v>34000</v>
      </c>
      <c r="D61" s="36">
        <f>SUM(G61,J61,M61,P61,S61)</f>
        <v>34000</v>
      </c>
      <c r="E61" s="37">
        <v>0</v>
      </c>
      <c r="F61" s="39">
        <v>0</v>
      </c>
      <c r="G61" s="36">
        <f>SUM(F61-E61)</f>
        <v>0</v>
      </c>
      <c r="H61" s="37">
        <v>0</v>
      </c>
      <c r="I61" s="39">
        <v>34000</v>
      </c>
      <c r="J61" s="36">
        <f>SUM(I61-H61)</f>
        <v>34000</v>
      </c>
      <c r="K61" s="37">
        <v>0</v>
      </c>
      <c r="L61" s="39">
        <v>0</v>
      </c>
      <c r="M61" s="36">
        <f>SUM(L61-K61)</f>
        <v>0</v>
      </c>
      <c r="N61" s="37">
        <v>0</v>
      </c>
      <c r="O61" s="39">
        <v>0</v>
      </c>
      <c r="P61" s="36">
        <f>SUM(O61-N61)</f>
        <v>0</v>
      </c>
      <c r="Q61" s="37">
        <v>0</v>
      </c>
      <c r="R61" s="39">
        <v>0</v>
      </c>
      <c r="S61" s="36">
        <f>SUM(R61-Q61)</f>
        <v>0</v>
      </c>
    </row>
    <row r="62" spans="1:19" s="13" customFormat="1" ht="15.75">
      <c r="A62" s="8" t="s">
        <v>182</v>
      </c>
      <c r="B62" s="36">
        <f t="shared" si="37"/>
        <v>50397</v>
      </c>
      <c r="C62" s="36">
        <f t="shared" si="37"/>
        <v>50397</v>
      </c>
      <c r="D62" s="36">
        <f t="shared" si="37"/>
        <v>0</v>
      </c>
      <c r="E62" s="39">
        <v>0</v>
      </c>
      <c r="F62" s="39">
        <v>0</v>
      </c>
      <c r="G62" s="36">
        <f t="shared" si="31"/>
        <v>0</v>
      </c>
      <c r="H62" s="39">
        <v>0</v>
      </c>
      <c r="I62" s="39">
        <v>0</v>
      </c>
      <c r="J62" s="36">
        <f t="shared" si="32"/>
        <v>0</v>
      </c>
      <c r="K62" s="39">
        <v>50397</v>
      </c>
      <c r="L62" s="39">
        <v>50397</v>
      </c>
      <c r="M62" s="36">
        <f t="shared" si="33"/>
        <v>0</v>
      </c>
      <c r="N62" s="39">
        <v>0</v>
      </c>
      <c r="O62" s="39">
        <v>0</v>
      </c>
      <c r="P62" s="36">
        <f t="shared" si="34"/>
        <v>0</v>
      </c>
      <c r="Q62" s="39">
        <v>0</v>
      </c>
      <c r="R62" s="39">
        <v>0</v>
      </c>
      <c r="S62" s="36">
        <f t="shared" si="35"/>
        <v>0</v>
      </c>
    </row>
    <row r="63" spans="1:19" s="12" customFormat="1" ht="15.75">
      <c r="A63" s="8" t="s">
        <v>183</v>
      </c>
      <c r="B63" s="36">
        <f t="shared" si="37"/>
        <v>9000</v>
      </c>
      <c r="C63" s="36">
        <f t="shared" si="37"/>
        <v>0</v>
      </c>
      <c r="D63" s="36">
        <f t="shared" si="37"/>
        <v>-9000</v>
      </c>
      <c r="E63" s="37">
        <v>0</v>
      </c>
      <c r="F63" s="39">
        <v>0</v>
      </c>
      <c r="G63" s="36">
        <f t="shared" si="31"/>
        <v>0</v>
      </c>
      <c r="H63" s="37">
        <v>0</v>
      </c>
      <c r="I63" s="39">
        <v>0</v>
      </c>
      <c r="J63" s="36">
        <f t="shared" si="32"/>
        <v>0</v>
      </c>
      <c r="K63" s="37">
        <v>9000</v>
      </c>
      <c r="L63" s="39">
        <v>0</v>
      </c>
      <c r="M63" s="36">
        <f t="shared" si="33"/>
        <v>-9000</v>
      </c>
      <c r="N63" s="37">
        <v>0</v>
      </c>
      <c r="O63" s="39">
        <v>0</v>
      </c>
      <c r="P63" s="36">
        <f t="shared" si="34"/>
        <v>0</v>
      </c>
      <c r="Q63" s="37">
        <v>0</v>
      </c>
      <c r="R63" s="39">
        <v>0</v>
      </c>
      <c r="S63" s="36">
        <f t="shared" si="35"/>
        <v>0</v>
      </c>
    </row>
    <row r="64" spans="1:19" s="13" customFormat="1" ht="15.75">
      <c r="A64" s="8" t="s">
        <v>184</v>
      </c>
      <c r="B64" s="36">
        <f t="shared" si="37"/>
        <v>9000</v>
      </c>
      <c r="C64" s="36">
        <f t="shared" si="37"/>
        <v>0</v>
      </c>
      <c r="D64" s="36">
        <f t="shared" si="37"/>
        <v>-9000</v>
      </c>
      <c r="E64" s="39">
        <v>0</v>
      </c>
      <c r="F64" s="39">
        <v>0</v>
      </c>
      <c r="G64" s="36">
        <f t="shared" si="31"/>
        <v>0</v>
      </c>
      <c r="H64" s="39">
        <v>0</v>
      </c>
      <c r="I64" s="39">
        <v>0</v>
      </c>
      <c r="J64" s="36">
        <f t="shared" si="32"/>
        <v>0</v>
      </c>
      <c r="K64" s="39">
        <v>9000</v>
      </c>
      <c r="L64" s="39">
        <v>0</v>
      </c>
      <c r="M64" s="36">
        <f t="shared" si="33"/>
        <v>-9000</v>
      </c>
      <c r="N64" s="39">
        <v>0</v>
      </c>
      <c r="O64" s="39">
        <v>0</v>
      </c>
      <c r="P64" s="36">
        <f t="shared" si="34"/>
        <v>0</v>
      </c>
      <c r="Q64" s="39">
        <v>0</v>
      </c>
      <c r="R64" s="39">
        <v>0</v>
      </c>
      <c r="S64" s="36">
        <f t="shared" si="35"/>
        <v>0</v>
      </c>
    </row>
    <row r="65" spans="1:19" s="13" customFormat="1" ht="15.75">
      <c r="A65" s="8" t="s">
        <v>185</v>
      </c>
      <c r="B65" s="36">
        <f t="shared" si="37"/>
        <v>8497</v>
      </c>
      <c r="C65" s="36">
        <f t="shared" si="37"/>
        <v>8647</v>
      </c>
      <c r="D65" s="36">
        <f t="shared" si="37"/>
        <v>150</v>
      </c>
      <c r="E65" s="39">
        <v>0</v>
      </c>
      <c r="F65" s="39">
        <v>0</v>
      </c>
      <c r="G65" s="36">
        <f t="shared" si="31"/>
        <v>0</v>
      </c>
      <c r="H65" s="39">
        <v>0</v>
      </c>
      <c r="I65" s="39">
        <v>0</v>
      </c>
      <c r="J65" s="36">
        <f t="shared" si="32"/>
        <v>0</v>
      </c>
      <c r="K65" s="39">
        <v>8497</v>
      </c>
      <c r="L65" s="39">
        <v>8647</v>
      </c>
      <c r="M65" s="36">
        <f t="shared" si="33"/>
        <v>150</v>
      </c>
      <c r="N65" s="39">
        <v>0</v>
      </c>
      <c r="O65" s="39">
        <v>0</v>
      </c>
      <c r="P65" s="36">
        <f t="shared" si="34"/>
        <v>0</v>
      </c>
      <c r="Q65" s="39">
        <v>0</v>
      </c>
      <c r="R65" s="39">
        <v>0</v>
      </c>
      <c r="S65" s="36">
        <f t="shared" si="35"/>
        <v>0</v>
      </c>
    </row>
    <row r="66" spans="1:19" s="12" customFormat="1" ht="15.75">
      <c r="A66" s="8" t="s">
        <v>186</v>
      </c>
      <c r="B66" s="36">
        <f t="shared" si="37"/>
        <v>9680</v>
      </c>
      <c r="C66" s="36">
        <f t="shared" si="37"/>
        <v>9830</v>
      </c>
      <c r="D66" s="36">
        <f t="shared" si="37"/>
        <v>150</v>
      </c>
      <c r="E66" s="37">
        <v>0</v>
      </c>
      <c r="F66" s="39">
        <v>0</v>
      </c>
      <c r="G66" s="36">
        <f t="shared" si="31"/>
        <v>0</v>
      </c>
      <c r="H66" s="37">
        <v>0</v>
      </c>
      <c r="I66" s="39">
        <v>0</v>
      </c>
      <c r="J66" s="36">
        <f t="shared" si="32"/>
        <v>0</v>
      </c>
      <c r="K66" s="37">
        <v>9680</v>
      </c>
      <c r="L66" s="39">
        <v>9830</v>
      </c>
      <c r="M66" s="36">
        <f t="shared" si="33"/>
        <v>150</v>
      </c>
      <c r="N66" s="37">
        <v>0</v>
      </c>
      <c r="O66" s="39">
        <v>0</v>
      </c>
      <c r="P66" s="36">
        <f t="shared" si="34"/>
        <v>0</v>
      </c>
      <c r="Q66" s="37">
        <v>0</v>
      </c>
      <c r="R66" s="39">
        <v>0</v>
      </c>
      <c r="S66" s="36">
        <f t="shared" si="35"/>
        <v>0</v>
      </c>
    </row>
    <row r="67" spans="1:19" s="13" customFormat="1" ht="15.75">
      <c r="A67" s="8" t="s">
        <v>187</v>
      </c>
      <c r="B67" s="36">
        <f t="shared" si="37"/>
        <v>34451</v>
      </c>
      <c r="C67" s="36">
        <f t="shared" si="37"/>
        <v>52451</v>
      </c>
      <c r="D67" s="36">
        <f t="shared" si="37"/>
        <v>18000</v>
      </c>
      <c r="E67" s="39">
        <v>0</v>
      </c>
      <c r="F67" s="39">
        <v>0</v>
      </c>
      <c r="G67" s="36">
        <f t="shared" si="31"/>
        <v>0</v>
      </c>
      <c r="H67" s="39">
        <v>0</v>
      </c>
      <c r="I67" s="39">
        <v>0</v>
      </c>
      <c r="J67" s="36">
        <f t="shared" si="32"/>
        <v>0</v>
      </c>
      <c r="K67" s="39">
        <v>34451</v>
      </c>
      <c r="L67" s="39">
        <v>52451</v>
      </c>
      <c r="M67" s="36">
        <f t="shared" si="33"/>
        <v>18000</v>
      </c>
      <c r="N67" s="39">
        <v>0</v>
      </c>
      <c r="O67" s="39">
        <v>0</v>
      </c>
      <c r="P67" s="36">
        <f t="shared" si="34"/>
        <v>0</v>
      </c>
      <c r="Q67" s="39">
        <v>0</v>
      </c>
      <c r="R67" s="39">
        <v>0</v>
      </c>
      <c r="S67" s="36">
        <f t="shared" si="35"/>
        <v>0</v>
      </c>
    </row>
    <row r="68" spans="1:19" s="12" customFormat="1" ht="15.75">
      <c r="A68" s="8" t="s">
        <v>188</v>
      </c>
      <c r="B68" s="36">
        <f t="shared" si="37"/>
        <v>6000</v>
      </c>
      <c r="C68" s="36">
        <f t="shared" si="37"/>
        <v>6000</v>
      </c>
      <c r="D68" s="36">
        <f t="shared" si="37"/>
        <v>0</v>
      </c>
      <c r="E68" s="37">
        <v>0</v>
      </c>
      <c r="F68" s="39">
        <v>0</v>
      </c>
      <c r="G68" s="36">
        <f t="shared" si="31"/>
        <v>0</v>
      </c>
      <c r="H68" s="37">
        <v>0</v>
      </c>
      <c r="I68" s="39">
        <v>0</v>
      </c>
      <c r="J68" s="36">
        <f t="shared" si="32"/>
        <v>0</v>
      </c>
      <c r="K68" s="37">
        <v>6000</v>
      </c>
      <c r="L68" s="39">
        <v>6000</v>
      </c>
      <c r="M68" s="36">
        <f t="shared" si="33"/>
        <v>0</v>
      </c>
      <c r="N68" s="37">
        <v>0</v>
      </c>
      <c r="O68" s="39">
        <v>0</v>
      </c>
      <c r="P68" s="36">
        <f t="shared" si="34"/>
        <v>0</v>
      </c>
      <c r="Q68" s="37">
        <v>0</v>
      </c>
      <c r="R68" s="39">
        <v>0</v>
      </c>
      <c r="S68" s="36">
        <f t="shared" si="35"/>
        <v>0</v>
      </c>
    </row>
    <row r="69" spans="1:19" s="12" customFormat="1" ht="15.75">
      <c r="A69" s="6" t="s">
        <v>31</v>
      </c>
      <c r="B69" s="41">
        <f aca="true" t="shared" si="38" ref="B69:L69">SUM(B70,B72,B75)</f>
        <v>41789</v>
      </c>
      <c r="C69" s="41">
        <f t="shared" si="38"/>
        <v>75539</v>
      </c>
      <c r="D69" s="41">
        <f t="shared" si="38"/>
        <v>33750</v>
      </c>
      <c r="E69" s="41">
        <f t="shared" si="38"/>
        <v>0</v>
      </c>
      <c r="F69" s="41">
        <f t="shared" si="38"/>
        <v>0</v>
      </c>
      <c r="G69" s="41">
        <f t="shared" si="38"/>
        <v>0</v>
      </c>
      <c r="H69" s="41">
        <f t="shared" si="38"/>
        <v>0</v>
      </c>
      <c r="I69" s="41">
        <f t="shared" si="38"/>
        <v>0</v>
      </c>
      <c r="J69" s="41">
        <f t="shared" si="38"/>
        <v>0</v>
      </c>
      <c r="K69" s="41">
        <f t="shared" si="38"/>
        <v>33789</v>
      </c>
      <c r="L69" s="41">
        <f t="shared" si="38"/>
        <v>67539</v>
      </c>
      <c r="M69" s="41">
        <f aca="true" t="shared" si="39" ref="M69:S69">SUM(M70,M72,M75)</f>
        <v>33750</v>
      </c>
      <c r="N69" s="41">
        <f t="shared" si="39"/>
        <v>0</v>
      </c>
      <c r="O69" s="41">
        <f t="shared" si="39"/>
        <v>0</v>
      </c>
      <c r="P69" s="41">
        <f t="shared" si="39"/>
        <v>0</v>
      </c>
      <c r="Q69" s="41">
        <f t="shared" si="39"/>
        <v>8000</v>
      </c>
      <c r="R69" s="41">
        <f t="shared" si="39"/>
        <v>8000</v>
      </c>
      <c r="S69" s="41">
        <f t="shared" si="39"/>
        <v>0</v>
      </c>
    </row>
    <row r="70" spans="1:19" s="12" customFormat="1" ht="15.75">
      <c r="A70" s="6" t="s">
        <v>98</v>
      </c>
      <c r="B70" s="41">
        <f aca="true" t="shared" si="40" ref="B70:S70">SUM(B71)</f>
        <v>0</v>
      </c>
      <c r="C70" s="41">
        <f t="shared" si="40"/>
        <v>33450</v>
      </c>
      <c r="D70" s="41">
        <f t="shared" si="40"/>
        <v>33450</v>
      </c>
      <c r="E70" s="41">
        <f t="shared" si="40"/>
        <v>0</v>
      </c>
      <c r="F70" s="41">
        <f t="shared" si="40"/>
        <v>0</v>
      </c>
      <c r="G70" s="41">
        <f t="shared" si="40"/>
        <v>0</v>
      </c>
      <c r="H70" s="41">
        <f t="shared" si="40"/>
        <v>0</v>
      </c>
      <c r="I70" s="41">
        <f t="shared" si="40"/>
        <v>0</v>
      </c>
      <c r="J70" s="41">
        <f t="shared" si="40"/>
        <v>0</v>
      </c>
      <c r="K70" s="41">
        <f t="shared" si="40"/>
        <v>0</v>
      </c>
      <c r="L70" s="41">
        <f t="shared" si="40"/>
        <v>33450</v>
      </c>
      <c r="M70" s="41">
        <f t="shared" si="40"/>
        <v>33450</v>
      </c>
      <c r="N70" s="41">
        <f t="shared" si="40"/>
        <v>0</v>
      </c>
      <c r="O70" s="41">
        <f t="shared" si="40"/>
        <v>0</v>
      </c>
      <c r="P70" s="41">
        <f t="shared" si="40"/>
        <v>0</v>
      </c>
      <c r="Q70" s="41">
        <f t="shared" si="40"/>
        <v>0</v>
      </c>
      <c r="R70" s="41">
        <f t="shared" si="40"/>
        <v>0</v>
      </c>
      <c r="S70" s="41">
        <f t="shared" si="40"/>
        <v>0</v>
      </c>
    </row>
    <row r="71" spans="1:19" s="12" customFormat="1" ht="15.75">
      <c r="A71" s="7" t="s">
        <v>99</v>
      </c>
      <c r="B71" s="36">
        <f>SUM(E71,H71,K71,N71,Q71)</f>
        <v>0</v>
      </c>
      <c r="C71" s="36">
        <f>SUM(F71,I71,L71,O71,R71)</f>
        <v>33450</v>
      </c>
      <c r="D71" s="36">
        <f>SUM(G71,J71,M71,P71,S71)</f>
        <v>33450</v>
      </c>
      <c r="E71" s="37">
        <v>0</v>
      </c>
      <c r="F71" s="39">
        <v>0</v>
      </c>
      <c r="G71" s="36">
        <f>SUM(F71-E71)</f>
        <v>0</v>
      </c>
      <c r="H71" s="37">
        <v>0</v>
      </c>
      <c r="I71" s="39">
        <v>0</v>
      </c>
      <c r="J71" s="36">
        <f>SUM(I71-H71)</f>
        <v>0</v>
      </c>
      <c r="K71" s="37">
        <v>0</v>
      </c>
      <c r="L71" s="39">
        <v>33450</v>
      </c>
      <c r="M71" s="36">
        <f>SUM(L71-K71)</f>
        <v>33450</v>
      </c>
      <c r="N71" s="37">
        <v>0</v>
      </c>
      <c r="O71" s="39">
        <v>0</v>
      </c>
      <c r="P71" s="36">
        <f>SUM(O71-N71)</f>
        <v>0</v>
      </c>
      <c r="Q71" s="37">
        <v>0</v>
      </c>
      <c r="R71" s="39">
        <v>0</v>
      </c>
      <c r="S71" s="36">
        <f>SUM(R71-Q71)</f>
        <v>0</v>
      </c>
    </row>
    <row r="72" spans="1:19" s="12" customFormat="1" ht="15.75">
      <c r="A72" s="6" t="s">
        <v>21</v>
      </c>
      <c r="B72" s="41">
        <f aca="true" t="shared" si="41" ref="B72:S72">SUM(B73,B74)</f>
        <v>25789</v>
      </c>
      <c r="C72" s="41">
        <f t="shared" si="41"/>
        <v>26089</v>
      </c>
      <c r="D72" s="41">
        <f t="shared" si="41"/>
        <v>300</v>
      </c>
      <c r="E72" s="41">
        <f t="shared" si="41"/>
        <v>0</v>
      </c>
      <c r="F72" s="41">
        <f t="shared" si="41"/>
        <v>0</v>
      </c>
      <c r="G72" s="41">
        <f t="shared" si="41"/>
        <v>0</v>
      </c>
      <c r="H72" s="41">
        <f t="shared" si="41"/>
        <v>0</v>
      </c>
      <c r="I72" s="41">
        <f t="shared" si="41"/>
        <v>0</v>
      </c>
      <c r="J72" s="41">
        <f>SUM(J73,J74)</f>
        <v>0</v>
      </c>
      <c r="K72" s="41">
        <f t="shared" si="41"/>
        <v>25789</v>
      </c>
      <c r="L72" s="41">
        <f t="shared" si="41"/>
        <v>26089</v>
      </c>
      <c r="M72" s="41">
        <f t="shared" si="41"/>
        <v>300</v>
      </c>
      <c r="N72" s="41">
        <f t="shared" si="41"/>
        <v>0</v>
      </c>
      <c r="O72" s="41">
        <f t="shared" si="41"/>
        <v>0</v>
      </c>
      <c r="P72" s="41">
        <f>SUM(P73,P74)</f>
        <v>0</v>
      </c>
      <c r="Q72" s="41">
        <f t="shared" si="41"/>
        <v>0</v>
      </c>
      <c r="R72" s="41">
        <f t="shared" si="41"/>
        <v>0</v>
      </c>
      <c r="S72" s="41">
        <f t="shared" si="41"/>
        <v>0</v>
      </c>
    </row>
    <row r="73" spans="1:19" s="12" customFormat="1" ht="15.75">
      <c r="A73" s="8" t="s">
        <v>189</v>
      </c>
      <c r="B73" s="36">
        <f aca="true" t="shared" si="42" ref="B73:D74">SUM(E73,H73,K73,N73,Q73)</f>
        <v>10471</v>
      </c>
      <c r="C73" s="36">
        <f t="shared" si="42"/>
        <v>10621</v>
      </c>
      <c r="D73" s="36">
        <f t="shared" si="42"/>
        <v>150</v>
      </c>
      <c r="E73" s="37">
        <v>0</v>
      </c>
      <c r="F73" s="37">
        <v>0</v>
      </c>
      <c r="G73" s="36">
        <f>SUM(F73-E73)</f>
        <v>0</v>
      </c>
      <c r="H73" s="37">
        <v>0</v>
      </c>
      <c r="I73" s="37">
        <v>0</v>
      </c>
      <c r="J73" s="36">
        <f>SUM(I73-H73)</f>
        <v>0</v>
      </c>
      <c r="K73" s="37">
        <v>10471</v>
      </c>
      <c r="L73" s="37">
        <v>10621</v>
      </c>
      <c r="M73" s="36">
        <f>SUM(L73-K73)</f>
        <v>150</v>
      </c>
      <c r="N73" s="37">
        <v>0</v>
      </c>
      <c r="O73" s="37">
        <v>0</v>
      </c>
      <c r="P73" s="36">
        <f>SUM(O73-N73)</f>
        <v>0</v>
      </c>
      <c r="Q73" s="37">
        <v>0</v>
      </c>
      <c r="R73" s="37">
        <v>0</v>
      </c>
      <c r="S73" s="36">
        <f>SUM(R73-Q73)</f>
        <v>0</v>
      </c>
    </row>
    <row r="74" spans="1:19" s="12" customFormat="1" ht="15.75">
      <c r="A74" s="8" t="s">
        <v>190</v>
      </c>
      <c r="B74" s="36">
        <f t="shared" si="42"/>
        <v>15318</v>
      </c>
      <c r="C74" s="36">
        <f t="shared" si="42"/>
        <v>15468</v>
      </c>
      <c r="D74" s="36">
        <f t="shared" si="42"/>
        <v>150</v>
      </c>
      <c r="E74" s="37">
        <v>0</v>
      </c>
      <c r="F74" s="37">
        <v>0</v>
      </c>
      <c r="G74" s="36">
        <f>SUM(F74-E74)</f>
        <v>0</v>
      </c>
      <c r="H74" s="37">
        <v>0</v>
      </c>
      <c r="I74" s="37">
        <v>0</v>
      </c>
      <c r="J74" s="36">
        <f>SUM(I74-H74)</f>
        <v>0</v>
      </c>
      <c r="K74" s="37">
        <v>15318</v>
      </c>
      <c r="L74" s="37">
        <v>15468</v>
      </c>
      <c r="M74" s="36">
        <f>SUM(L74-K74)</f>
        <v>150</v>
      </c>
      <c r="N74" s="37">
        <v>0</v>
      </c>
      <c r="O74" s="37">
        <v>0</v>
      </c>
      <c r="P74" s="36">
        <f>SUM(O74-N74)</f>
        <v>0</v>
      </c>
      <c r="Q74" s="37">
        <v>0</v>
      </c>
      <c r="R74" s="37">
        <v>0</v>
      </c>
      <c r="S74" s="36">
        <f>SUM(R74-Q74)</f>
        <v>0</v>
      </c>
    </row>
    <row r="75" spans="1:19" s="12" customFormat="1" ht="15.75">
      <c r="A75" s="6" t="s">
        <v>113</v>
      </c>
      <c r="B75" s="41">
        <f aca="true" t="shared" si="43" ref="B75:S75">SUM(B76)</f>
        <v>16000</v>
      </c>
      <c r="C75" s="41">
        <f t="shared" si="43"/>
        <v>16000</v>
      </c>
      <c r="D75" s="41">
        <f t="shared" si="43"/>
        <v>0</v>
      </c>
      <c r="E75" s="41">
        <f t="shared" si="43"/>
        <v>0</v>
      </c>
      <c r="F75" s="41">
        <f t="shared" si="43"/>
        <v>0</v>
      </c>
      <c r="G75" s="41">
        <f t="shared" si="43"/>
        <v>0</v>
      </c>
      <c r="H75" s="41">
        <f t="shared" si="43"/>
        <v>0</v>
      </c>
      <c r="I75" s="41">
        <f t="shared" si="43"/>
        <v>0</v>
      </c>
      <c r="J75" s="41">
        <f t="shared" si="43"/>
        <v>0</v>
      </c>
      <c r="K75" s="41">
        <f t="shared" si="43"/>
        <v>8000</v>
      </c>
      <c r="L75" s="41">
        <f t="shared" si="43"/>
        <v>8000</v>
      </c>
      <c r="M75" s="41">
        <f t="shared" si="43"/>
        <v>0</v>
      </c>
      <c r="N75" s="41">
        <f t="shared" si="43"/>
        <v>0</v>
      </c>
      <c r="O75" s="41">
        <f t="shared" si="43"/>
        <v>0</v>
      </c>
      <c r="P75" s="41">
        <f t="shared" si="43"/>
        <v>0</v>
      </c>
      <c r="Q75" s="41">
        <f t="shared" si="43"/>
        <v>8000</v>
      </c>
      <c r="R75" s="41">
        <f t="shared" si="43"/>
        <v>8000</v>
      </c>
      <c r="S75" s="41">
        <f t="shared" si="43"/>
        <v>0</v>
      </c>
    </row>
    <row r="76" spans="1:19" s="12" customFormat="1" ht="15.75">
      <c r="A76" s="7" t="s">
        <v>114</v>
      </c>
      <c r="B76" s="36">
        <f>SUM(E76,H76,K76,N76,Q76)</f>
        <v>16000</v>
      </c>
      <c r="C76" s="36">
        <f>SUM(F76,I76,L76,O76,R76)</f>
        <v>16000</v>
      </c>
      <c r="D76" s="36">
        <f>SUM(G76,J76,M76,P76,S76)</f>
        <v>0</v>
      </c>
      <c r="E76" s="37">
        <v>0</v>
      </c>
      <c r="F76" s="37">
        <v>0</v>
      </c>
      <c r="G76" s="36">
        <f>SUM(F76-E76)</f>
        <v>0</v>
      </c>
      <c r="H76" s="37">
        <v>0</v>
      </c>
      <c r="I76" s="37">
        <v>0</v>
      </c>
      <c r="J76" s="36">
        <f>SUM(I76-H76)</f>
        <v>0</v>
      </c>
      <c r="K76" s="37">
        <v>8000</v>
      </c>
      <c r="L76" s="37">
        <v>8000</v>
      </c>
      <c r="M76" s="36">
        <f>SUM(L76-K76)</f>
        <v>0</v>
      </c>
      <c r="N76" s="37">
        <v>0</v>
      </c>
      <c r="O76" s="37">
        <v>0</v>
      </c>
      <c r="P76" s="36">
        <f>SUM(O76-N76)</f>
        <v>0</v>
      </c>
      <c r="Q76" s="37">
        <v>8000</v>
      </c>
      <c r="R76" s="37">
        <v>8000</v>
      </c>
      <c r="S76" s="36">
        <f>SUM(R76-Q76)</f>
        <v>0</v>
      </c>
    </row>
    <row r="77" spans="1:19" s="12" customFormat="1" ht="15.75">
      <c r="A77" s="6" t="s">
        <v>17</v>
      </c>
      <c r="B77" s="41">
        <f aca="true" t="shared" si="44" ref="B77:S77">SUM(B78,B80,B84)</f>
        <v>281000</v>
      </c>
      <c r="C77" s="41">
        <f t="shared" si="44"/>
        <v>294344</v>
      </c>
      <c r="D77" s="41">
        <f t="shared" si="44"/>
        <v>13344</v>
      </c>
      <c r="E77" s="41">
        <f t="shared" si="44"/>
        <v>0</v>
      </c>
      <c r="F77" s="41">
        <f t="shared" si="44"/>
        <v>0</v>
      </c>
      <c r="G77" s="41">
        <f t="shared" si="44"/>
        <v>0</v>
      </c>
      <c r="H77" s="41">
        <f t="shared" si="44"/>
        <v>0</v>
      </c>
      <c r="I77" s="41">
        <f t="shared" si="44"/>
        <v>0</v>
      </c>
      <c r="J77" s="41">
        <f t="shared" si="44"/>
        <v>0</v>
      </c>
      <c r="K77" s="41">
        <f t="shared" si="44"/>
        <v>40000</v>
      </c>
      <c r="L77" s="41">
        <f t="shared" si="44"/>
        <v>53344</v>
      </c>
      <c r="M77" s="41">
        <f t="shared" si="44"/>
        <v>13344</v>
      </c>
      <c r="N77" s="41">
        <f t="shared" si="44"/>
        <v>0</v>
      </c>
      <c r="O77" s="41">
        <f t="shared" si="44"/>
        <v>0</v>
      </c>
      <c r="P77" s="41">
        <f t="shared" si="44"/>
        <v>0</v>
      </c>
      <c r="Q77" s="41">
        <f t="shared" si="44"/>
        <v>241000</v>
      </c>
      <c r="R77" s="41">
        <f t="shared" si="44"/>
        <v>241000</v>
      </c>
      <c r="S77" s="41">
        <f t="shared" si="44"/>
        <v>0</v>
      </c>
    </row>
    <row r="78" spans="1:19" s="12" customFormat="1" ht="15.75">
      <c r="A78" s="6" t="s">
        <v>98</v>
      </c>
      <c r="B78" s="41">
        <f aca="true" t="shared" si="45" ref="B78:S78">SUM(B79)</f>
        <v>28000</v>
      </c>
      <c r="C78" s="41">
        <f t="shared" si="45"/>
        <v>41344</v>
      </c>
      <c r="D78" s="41">
        <f t="shared" si="45"/>
        <v>13344</v>
      </c>
      <c r="E78" s="41">
        <f t="shared" si="45"/>
        <v>0</v>
      </c>
      <c r="F78" s="41">
        <f t="shared" si="45"/>
        <v>0</v>
      </c>
      <c r="G78" s="41">
        <f t="shared" si="45"/>
        <v>0</v>
      </c>
      <c r="H78" s="41">
        <f t="shared" si="45"/>
        <v>0</v>
      </c>
      <c r="I78" s="41">
        <f t="shared" si="45"/>
        <v>0</v>
      </c>
      <c r="J78" s="41">
        <f t="shared" si="45"/>
        <v>0</v>
      </c>
      <c r="K78" s="41">
        <f t="shared" si="45"/>
        <v>28000</v>
      </c>
      <c r="L78" s="41">
        <f t="shared" si="45"/>
        <v>41344</v>
      </c>
      <c r="M78" s="41">
        <f t="shared" si="45"/>
        <v>13344</v>
      </c>
      <c r="N78" s="41">
        <f t="shared" si="45"/>
        <v>0</v>
      </c>
      <c r="O78" s="41">
        <f t="shared" si="45"/>
        <v>0</v>
      </c>
      <c r="P78" s="41">
        <f t="shared" si="45"/>
        <v>0</v>
      </c>
      <c r="Q78" s="41">
        <f t="shared" si="45"/>
        <v>0</v>
      </c>
      <c r="R78" s="41">
        <f t="shared" si="45"/>
        <v>0</v>
      </c>
      <c r="S78" s="41">
        <f t="shared" si="45"/>
        <v>0</v>
      </c>
    </row>
    <row r="79" spans="1:19" s="12" customFormat="1" ht="15.75">
      <c r="A79" s="7" t="s">
        <v>99</v>
      </c>
      <c r="B79" s="36">
        <f>SUM(E79,H79,K79,N79,Q79)</f>
        <v>28000</v>
      </c>
      <c r="C79" s="36">
        <f>SUM(F79,I79,L79,O79,R79)</f>
        <v>41344</v>
      </c>
      <c r="D79" s="36">
        <f>SUM(G79,J79,M79,P79,S79)</f>
        <v>13344</v>
      </c>
      <c r="E79" s="37">
        <v>0</v>
      </c>
      <c r="F79" s="37">
        <v>0</v>
      </c>
      <c r="G79" s="36">
        <f aca="true" t="shared" si="46" ref="G79:G85">SUM(F79-E79)</f>
        <v>0</v>
      </c>
      <c r="H79" s="37">
        <v>0</v>
      </c>
      <c r="I79" s="37">
        <v>0</v>
      </c>
      <c r="J79" s="36">
        <f aca="true" t="shared" si="47" ref="J79:J85">SUM(I79-H79)</f>
        <v>0</v>
      </c>
      <c r="K79" s="37">
        <v>28000</v>
      </c>
      <c r="L79" s="37">
        <v>41344</v>
      </c>
      <c r="M79" s="36">
        <f aca="true" t="shared" si="48" ref="M79:M85">SUM(L79-K79)</f>
        <v>13344</v>
      </c>
      <c r="N79" s="37">
        <v>0</v>
      </c>
      <c r="O79" s="37">
        <v>0</v>
      </c>
      <c r="P79" s="36">
        <f aca="true" t="shared" si="49" ref="P79:P85">SUM(O79-N79)</f>
        <v>0</v>
      </c>
      <c r="Q79" s="37">
        <v>0</v>
      </c>
      <c r="R79" s="37">
        <v>0</v>
      </c>
      <c r="S79" s="36">
        <f aca="true" t="shared" si="50" ref="S79:S85">SUM(R79-Q79)</f>
        <v>0</v>
      </c>
    </row>
    <row r="80" spans="1:19" s="12" customFormat="1" ht="15.75">
      <c r="A80" s="6" t="s">
        <v>21</v>
      </c>
      <c r="B80" s="41">
        <f aca="true" t="shared" si="51" ref="B80:S80">SUM(B81,B82,B83)</f>
        <v>235000</v>
      </c>
      <c r="C80" s="41">
        <f t="shared" si="51"/>
        <v>235000</v>
      </c>
      <c r="D80" s="41">
        <f t="shared" si="51"/>
        <v>0</v>
      </c>
      <c r="E80" s="41">
        <f t="shared" si="51"/>
        <v>0</v>
      </c>
      <c r="F80" s="41">
        <f t="shared" si="51"/>
        <v>0</v>
      </c>
      <c r="G80" s="41">
        <f t="shared" si="51"/>
        <v>0</v>
      </c>
      <c r="H80" s="41">
        <f t="shared" si="51"/>
        <v>0</v>
      </c>
      <c r="I80" s="41">
        <f t="shared" si="51"/>
        <v>0</v>
      </c>
      <c r="J80" s="41">
        <f t="shared" si="51"/>
        <v>0</v>
      </c>
      <c r="K80" s="41">
        <f t="shared" si="51"/>
        <v>0</v>
      </c>
      <c r="L80" s="41">
        <f t="shared" si="51"/>
        <v>0</v>
      </c>
      <c r="M80" s="41">
        <f t="shared" si="51"/>
        <v>0</v>
      </c>
      <c r="N80" s="41">
        <f t="shared" si="51"/>
        <v>0</v>
      </c>
      <c r="O80" s="41">
        <f t="shared" si="51"/>
        <v>0</v>
      </c>
      <c r="P80" s="41">
        <f t="shared" si="51"/>
        <v>0</v>
      </c>
      <c r="Q80" s="41">
        <f t="shared" si="51"/>
        <v>235000</v>
      </c>
      <c r="R80" s="41">
        <f t="shared" si="51"/>
        <v>235000</v>
      </c>
      <c r="S80" s="41">
        <f t="shared" si="51"/>
        <v>0</v>
      </c>
    </row>
    <row r="81" spans="1:19" s="12" customFormat="1" ht="15.75">
      <c r="A81" s="8" t="s">
        <v>115</v>
      </c>
      <c r="B81" s="36">
        <f aca="true" t="shared" si="52" ref="B81:D83">SUM(E81,H81,K81,N81,Q81)</f>
        <v>120000</v>
      </c>
      <c r="C81" s="36">
        <f t="shared" si="52"/>
        <v>120000</v>
      </c>
      <c r="D81" s="36">
        <f t="shared" si="52"/>
        <v>0</v>
      </c>
      <c r="E81" s="37">
        <v>0</v>
      </c>
      <c r="F81" s="37">
        <v>0</v>
      </c>
      <c r="G81" s="36">
        <f t="shared" si="46"/>
        <v>0</v>
      </c>
      <c r="H81" s="37">
        <v>0</v>
      </c>
      <c r="I81" s="37">
        <v>0</v>
      </c>
      <c r="J81" s="36">
        <f t="shared" si="47"/>
        <v>0</v>
      </c>
      <c r="K81" s="37">
        <v>0</v>
      </c>
      <c r="L81" s="37">
        <v>0</v>
      </c>
      <c r="M81" s="36">
        <f t="shared" si="48"/>
        <v>0</v>
      </c>
      <c r="N81" s="37">
        <v>0</v>
      </c>
      <c r="O81" s="37">
        <v>0</v>
      </c>
      <c r="P81" s="36">
        <f t="shared" si="49"/>
        <v>0</v>
      </c>
      <c r="Q81" s="37">
        <v>120000</v>
      </c>
      <c r="R81" s="37">
        <v>120000</v>
      </c>
      <c r="S81" s="36">
        <f t="shared" si="50"/>
        <v>0</v>
      </c>
    </row>
    <row r="82" spans="1:19" s="12" customFormat="1" ht="15.75">
      <c r="A82" s="8" t="s">
        <v>117</v>
      </c>
      <c r="B82" s="36">
        <f t="shared" si="52"/>
        <v>35000</v>
      </c>
      <c r="C82" s="36">
        <f t="shared" si="52"/>
        <v>35000</v>
      </c>
      <c r="D82" s="36">
        <f t="shared" si="52"/>
        <v>0</v>
      </c>
      <c r="E82" s="37">
        <v>0</v>
      </c>
      <c r="F82" s="37">
        <v>0</v>
      </c>
      <c r="G82" s="36">
        <f t="shared" si="46"/>
        <v>0</v>
      </c>
      <c r="H82" s="37">
        <v>0</v>
      </c>
      <c r="I82" s="37">
        <v>0</v>
      </c>
      <c r="J82" s="36">
        <f t="shared" si="47"/>
        <v>0</v>
      </c>
      <c r="K82" s="37">
        <v>0</v>
      </c>
      <c r="L82" s="37">
        <v>0</v>
      </c>
      <c r="M82" s="36">
        <f t="shared" si="48"/>
        <v>0</v>
      </c>
      <c r="N82" s="37">
        <v>0</v>
      </c>
      <c r="O82" s="37">
        <v>0</v>
      </c>
      <c r="P82" s="36">
        <f t="shared" si="49"/>
        <v>0</v>
      </c>
      <c r="Q82" s="37">
        <v>35000</v>
      </c>
      <c r="R82" s="37">
        <v>35000</v>
      </c>
      <c r="S82" s="36">
        <f t="shared" si="50"/>
        <v>0</v>
      </c>
    </row>
    <row r="83" spans="1:19" s="12" customFormat="1" ht="15.75">
      <c r="A83" s="8" t="s">
        <v>118</v>
      </c>
      <c r="B83" s="36">
        <f t="shared" si="52"/>
        <v>80000</v>
      </c>
      <c r="C83" s="36">
        <f t="shared" si="52"/>
        <v>80000</v>
      </c>
      <c r="D83" s="36">
        <f t="shared" si="52"/>
        <v>0</v>
      </c>
      <c r="E83" s="37">
        <v>0</v>
      </c>
      <c r="F83" s="37">
        <v>0</v>
      </c>
      <c r="G83" s="36">
        <f t="shared" si="46"/>
        <v>0</v>
      </c>
      <c r="H83" s="37">
        <v>0</v>
      </c>
      <c r="I83" s="37">
        <v>0</v>
      </c>
      <c r="J83" s="36">
        <f t="shared" si="47"/>
        <v>0</v>
      </c>
      <c r="K83" s="37">
        <v>0</v>
      </c>
      <c r="L83" s="37">
        <v>0</v>
      </c>
      <c r="M83" s="36">
        <f t="shared" si="48"/>
        <v>0</v>
      </c>
      <c r="N83" s="37">
        <v>0</v>
      </c>
      <c r="O83" s="37">
        <v>0</v>
      </c>
      <c r="P83" s="36">
        <f t="shared" si="49"/>
        <v>0</v>
      </c>
      <c r="Q83" s="37">
        <v>80000</v>
      </c>
      <c r="R83" s="37">
        <v>80000</v>
      </c>
      <c r="S83" s="36">
        <f t="shared" si="50"/>
        <v>0</v>
      </c>
    </row>
    <row r="84" spans="1:19" s="12" customFormat="1" ht="15.75">
      <c r="A84" s="6" t="s">
        <v>119</v>
      </c>
      <c r="B84" s="41">
        <f aca="true" t="shared" si="53" ref="B84:S84">SUM(B85)</f>
        <v>18000</v>
      </c>
      <c r="C84" s="41">
        <f t="shared" si="53"/>
        <v>18000</v>
      </c>
      <c r="D84" s="41">
        <f t="shared" si="53"/>
        <v>0</v>
      </c>
      <c r="E84" s="41">
        <f t="shared" si="53"/>
        <v>0</v>
      </c>
      <c r="F84" s="41">
        <f t="shared" si="53"/>
        <v>0</v>
      </c>
      <c r="G84" s="41">
        <f t="shared" si="53"/>
        <v>0</v>
      </c>
      <c r="H84" s="41">
        <f t="shared" si="53"/>
        <v>0</v>
      </c>
      <c r="I84" s="41">
        <f t="shared" si="53"/>
        <v>0</v>
      </c>
      <c r="J84" s="41">
        <f t="shared" si="53"/>
        <v>0</v>
      </c>
      <c r="K84" s="41">
        <f t="shared" si="53"/>
        <v>12000</v>
      </c>
      <c r="L84" s="41">
        <f t="shared" si="53"/>
        <v>12000</v>
      </c>
      <c r="M84" s="41">
        <f t="shared" si="53"/>
        <v>0</v>
      </c>
      <c r="N84" s="41">
        <f t="shared" si="53"/>
        <v>0</v>
      </c>
      <c r="O84" s="41">
        <f t="shared" si="53"/>
        <v>0</v>
      </c>
      <c r="P84" s="41">
        <f t="shared" si="53"/>
        <v>0</v>
      </c>
      <c r="Q84" s="41">
        <f t="shared" si="53"/>
        <v>6000</v>
      </c>
      <c r="R84" s="41">
        <f t="shared" si="53"/>
        <v>6000</v>
      </c>
      <c r="S84" s="41">
        <f t="shared" si="53"/>
        <v>0</v>
      </c>
    </row>
    <row r="85" spans="1:19" s="12" customFormat="1" ht="15.75">
      <c r="A85" s="7" t="s">
        <v>120</v>
      </c>
      <c r="B85" s="36">
        <f>SUM(E85,H85,K85,N85,Q85)</f>
        <v>18000</v>
      </c>
      <c r="C85" s="36">
        <f>SUM(F85,I85,L85,O85,R85)</f>
        <v>18000</v>
      </c>
      <c r="D85" s="36">
        <f>SUM(G85,J85,M85,P85,S85)</f>
        <v>0</v>
      </c>
      <c r="E85" s="37">
        <v>0</v>
      </c>
      <c r="F85" s="37">
        <v>0</v>
      </c>
      <c r="G85" s="36">
        <f t="shared" si="46"/>
        <v>0</v>
      </c>
      <c r="H85" s="37">
        <v>0</v>
      </c>
      <c r="I85" s="37">
        <v>0</v>
      </c>
      <c r="J85" s="36">
        <f t="shared" si="47"/>
        <v>0</v>
      </c>
      <c r="K85" s="37">
        <v>12000</v>
      </c>
      <c r="L85" s="37">
        <v>12000</v>
      </c>
      <c r="M85" s="36">
        <f t="shared" si="48"/>
        <v>0</v>
      </c>
      <c r="N85" s="37">
        <v>0</v>
      </c>
      <c r="O85" s="37">
        <v>0</v>
      </c>
      <c r="P85" s="36">
        <f t="shared" si="49"/>
        <v>0</v>
      </c>
      <c r="Q85" s="37">
        <v>6000</v>
      </c>
      <c r="R85" s="37">
        <v>6000</v>
      </c>
      <c r="S85" s="36">
        <f t="shared" si="50"/>
        <v>0</v>
      </c>
    </row>
    <row r="86" spans="1:19" s="12" customFormat="1" ht="15.75">
      <c r="A86" s="6" t="s">
        <v>32</v>
      </c>
      <c r="B86" s="41">
        <f aca="true" t="shared" si="54" ref="B86:S86">SUM(B87,B97,B181)</f>
        <v>4201347</v>
      </c>
      <c r="C86" s="41">
        <f t="shared" si="54"/>
        <v>4126347</v>
      </c>
      <c r="D86" s="41">
        <f t="shared" si="54"/>
        <v>-75000</v>
      </c>
      <c r="E86" s="41">
        <f t="shared" si="54"/>
        <v>60000</v>
      </c>
      <c r="F86" s="41">
        <f t="shared" si="54"/>
        <v>60000</v>
      </c>
      <c r="G86" s="41">
        <f t="shared" si="54"/>
        <v>0</v>
      </c>
      <c r="H86" s="41">
        <f t="shared" si="54"/>
        <v>360500</v>
      </c>
      <c r="I86" s="41">
        <f t="shared" si="54"/>
        <v>300500</v>
      </c>
      <c r="J86" s="41">
        <f>SUM(J87,J97,J181)</f>
        <v>-60000</v>
      </c>
      <c r="K86" s="41">
        <f t="shared" si="54"/>
        <v>293100</v>
      </c>
      <c r="L86" s="41">
        <f t="shared" si="54"/>
        <v>323100</v>
      </c>
      <c r="M86" s="41">
        <f t="shared" si="54"/>
        <v>30000</v>
      </c>
      <c r="N86" s="41">
        <f t="shared" si="54"/>
        <v>2701147</v>
      </c>
      <c r="O86" s="41">
        <f t="shared" si="54"/>
        <v>2701147</v>
      </c>
      <c r="P86" s="41">
        <f>SUM(P87,P97,P181)</f>
        <v>0</v>
      </c>
      <c r="Q86" s="41">
        <f t="shared" si="54"/>
        <v>786600</v>
      </c>
      <c r="R86" s="41">
        <f t="shared" si="54"/>
        <v>741600</v>
      </c>
      <c r="S86" s="41">
        <f t="shared" si="54"/>
        <v>-45000</v>
      </c>
    </row>
    <row r="87" spans="1:19" s="12" customFormat="1" ht="15.75">
      <c r="A87" s="6" t="s">
        <v>33</v>
      </c>
      <c r="B87" s="40">
        <f>SUM(B88,B89,B90,B91,B92,B93,B94,B95,B96)</f>
        <v>8000</v>
      </c>
      <c r="C87" s="40">
        <f>SUM(C88,C89,C90,C91,C92,C93,C94,C95,C96)</f>
        <v>9409</v>
      </c>
      <c r="D87" s="40">
        <f aca="true" t="shared" si="55" ref="D87:S87">SUM(D88,D89,D90,D91,D92,D93,D94,D95,D96)</f>
        <v>1409</v>
      </c>
      <c r="E87" s="40">
        <f t="shared" si="55"/>
        <v>0</v>
      </c>
      <c r="F87" s="40">
        <f t="shared" si="55"/>
        <v>0</v>
      </c>
      <c r="G87" s="40">
        <f t="shared" si="55"/>
        <v>0</v>
      </c>
      <c r="H87" s="40">
        <f t="shared" si="55"/>
        <v>0</v>
      </c>
      <c r="I87" s="40">
        <f t="shared" si="55"/>
        <v>0</v>
      </c>
      <c r="J87" s="40">
        <f t="shared" si="55"/>
        <v>0</v>
      </c>
      <c r="K87" s="40">
        <f t="shared" si="55"/>
        <v>8000</v>
      </c>
      <c r="L87" s="40">
        <f t="shared" si="55"/>
        <v>9409</v>
      </c>
      <c r="M87" s="40">
        <f t="shared" si="55"/>
        <v>1409</v>
      </c>
      <c r="N87" s="40">
        <f t="shared" si="55"/>
        <v>0</v>
      </c>
      <c r="O87" s="40">
        <f t="shared" si="55"/>
        <v>0</v>
      </c>
      <c r="P87" s="40">
        <f t="shared" si="55"/>
        <v>0</v>
      </c>
      <c r="Q87" s="40">
        <f t="shared" si="55"/>
        <v>0</v>
      </c>
      <c r="R87" s="40">
        <f t="shared" si="55"/>
        <v>0</v>
      </c>
      <c r="S87" s="40">
        <f t="shared" si="55"/>
        <v>0</v>
      </c>
    </row>
    <row r="88" spans="1:19" s="12" customFormat="1" ht="15.75">
      <c r="A88" s="7" t="s">
        <v>121</v>
      </c>
      <c r="B88" s="36">
        <f aca="true" t="shared" si="56" ref="B88:D89">SUM(E88,H88,K88,N88,Q88)</f>
        <v>1000</v>
      </c>
      <c r="C88" s="36">
        <f t="shared" si="56"/>
        <v>1000</v>
      </c>
      <c r="D88" s="36">
        <f t="shared" si="56"/>
        <v>0</v>
      </c>
      <c r="E88" s="37">
        <v>0</v>
      </c>
      <c r="F88" s="39">
        <v>0</v>
      </c>
      <c r="G88" s="36">
        <f aca="true" t="shared" si="57" ref="G88:G154">SUM(F88-E88)</f>
        <v>0</v>
      </c>
      <c r="H88" s="37">
        <v>0</v>
      </c>
      <c r="I88" s="39">
        <v>0</v>
      </c>
      <c r="J88" s="36">
        <f aca="true" t="shared" si="58" ref="J88:J154">SUM(I88-H88)</f>
        <v>0</v>
      </c>
      <c r="K88" s="37">
        <v>1000</v>
      </c>
      <c r="L88" s="37">
        <v>1000</v>
      </c>
      <c r="M88" s="36">
        <f aca="true" t="shared" si="59" ref="M88:M154">SUM(L88-K88)</f>
        <v>0</v>
      </c>
      <c r="N88" s="37">
        <v>0</v>
      </c>
      <c r="O88" s="39">
        <v>0</v>
      </c>
      <c r="P88" s="36">
        <f aca="true" t="shared" si="60" ref="P88:P154">SUM(O88-N88)</f>
        <v>0</v>
      </c>
      <c r="Q88" s="37">
        <v>0</v>
      </c>
      <c r="R88" s="39">
        <v>0</v>
      </c>
      <c r="S88" s="36">
        <f aca="true" t="shared" si="61" ref="S88:S154">SUM(R88-Q88)</f>
        <v>0</v>
      </c>
    </row>
    <row r="89" spans="1:19" s="12" customFormat="1" ht="15.75">
      <c r="A89" s="7" t="s">
        <v>104</v>
      </c>
      <c r="B89" s="36">
        <f t="shared" si="56"/>
        <v>0</v>
      </c>
      <c r="C89" s="36">
        <f t="shared" si="56"/>
        <v>409</v>
      </c>
      <c r="D89" s="36">
        <f t="shared" si="56"/>
        <v>409</v>
      </c>
      <c r="E89" s="37">
        <v>0</v>
      </c>
      <c r="F89" s="38">
        <v>0</v>
      </c>
      <c r="G89" s="36">
        <f t="shared" si="57"/>
        <v>0</v>
      </c>
      <c r="H89" s="37">
        <v>0</v>
      </c>
      <c r="I89" s="38">
        <v>0</v>
      </c>
      <c r="J89" s="36">
        <f t="shared" si="58"/>
        <v>0</v>
      </c>
      <c r="K89" s="37">
        <v>0</v>
      </c>
      <c r="L89" s="38">
        <v>409</v>
      </c>
      <c r="M89" s="36">
        <f t="shared" si="59"/>
        <v>409</v>
      </c>
      <c r="N89" s="37">
        <v>0</v>
      </c>
      <c r="O89" s="38">
        <v>0</v>
      </c>
      <c r="P89" s="36">
        <f t="shared" si="60"/>
        <v>0</v>
      </c>
      <c r="Q89" s="37">
        <v>0</v>
      </c>
      <c r="R89" s="38">
        <v>0</v>
      </c>
      <c r="S89" s="36">
        <f t="shared" si="61"/>
        <v>0</v>
      </c>
    </row>
    <row r="90" spans="1:19" s="12" customFormat="1" ht="15.75">
      <c r="A90" s="7" t="s">
        <v>57</v>
      </c>
      <c r="B90" s="36">
        <f aca="true" t="shared" si="62" ref="B90:D96">SUM(E90,H90,K90,N90,Q90)</f>
        <v>1000</v>
      </c>
      <c r="C90" s="36">
        <f t="shared" si="62"/>
        <v>1000</v>
      </c>
      <c r="D90" s="36">
        <f t="shared" si="62"/>
        <v>0</v>
      </c>
      <c r="E90" s="37">
        <v>0</v>
      </c>
      <c r="F90" s="39">
        <v>0</v>
      </c>
      <c r="G90" s="36">
        <f t="shared" si="57"/>
        <v>0</v>
      </c>
      <c r="H90" s="37">
        <v>0</v>
      </c>
      <c r="I90" s="39">
        <v>0</v>
      </c>
      <c r="J90" s="36">
        <f t="shared" si="58"/>
        <v>0</v>
      </c>
      <c r="K90" s="37">
        <v>1000</v>
      </c>
      <c r="L90" s="37">
        <v>1000</v>
      </c>
      <c r="M90" s="36">
        <f t="shared" si="59"/>
        <v>0</v>
      </c>
      <c r="N90" s="37">
        <v>0</v>
      </c>
      <c r="O90" s="39">
        <v>0</v>
      </c>
      <c r="P90" s="36">
        <f t="shared" si="60"/>
        <v>0</v>
      </c>
      <c r="Q90" s="37">
        <v>0</v>
      </c>
      <c r="R90" s="39">
        <v>0</v>
      </c>
      <c r="S90" s="36">
        <f t="shared" si="61"/>
        <v>0</v>
      </c>
    </row>
    <row r="91" spans="1:19" s="12" customFormat="1" ht="15.75">
      <c r="A91" s="7" t="s">
        <v>129</v>
      </c>
      <c r="B91" s="36">
        <f>SUM(E91,H91,K91,N91,Q91)</f>
        <v>0</v>
      </c>
      <c r="C91" s="36">
        <f>SUM(F91,I91,L91,O91,R91)</f>
        <v>1000</v>
      </c>
      <c r="D91" s="36">
        <f>SUM(G91,J91,M91,P91,S91)</f>
        <v>1000</v>
      </c>
      <c r="E91" s="37">
        <v>0</v>
      </c>
      <c r="F91" s="39">
        <v>0</v>
      </c>
      <c r="G91" s="36">
        <f>SUM(F91-E91)</f>
        <v>0</v>
      </c>
      <c r="H91" s="37">
        <v>0</v>
      </c>
      <c r="I91" s="39">
        <v>0</v>
      </c>
      <c r="J91" s="36">
        <f>SUM(I91-H91)</f>
        <v>0</v>
      </c>
      <c r="K91" s="37">
        <v>0</v>
      </c>
      <c r="L91" s="37">
        <v>1000</v>
      </c>
      <c r="M91" s="36">
        <f>SUM(L91-K91)</f>
        <v>1000</v>
      </c>
      <c r="N91" s="37">
        <v>0</v>
      </c>
      <c r="O91" s="39">
        <v>0</v>
      </c>
      <c r="P91" s="36">
        <f>SUM(O91-N91)</f>
        <v>0</v>
      </c>
      <c r="Q91" s="37">
        <v>0</v>
      </c>
      <c r="R91" s="39">
        <v>0</v>
      </c>
      <c r="S91" s="36">
        <f>SUM(R91-Q91)</f>
        <v>0</v>
      </c>
    </row>
    <row r="92" spans="1:19" s="12" customFormat="1" ht="15.75">
      <c r="A92" s="7" t="s">
        <v>64</v>
      </c>
      <c r="B92" s="36">
        <f t="shared" si="62"/>
        <v>1000</v>
      </c>
      <c r="C92" s="36">
        <f t="shared" si="62"/>
        <v>1000</v>
      </c>
      <c r="D92" s="36">
        <f t="shared" si="62"/>
        <v>0</v>
      </c>
      <c r="E92" s="37">
        <v>0</v>
      </c>
      <c r="F92" s="39">
        <v>0</v>
      </c>
      <c r="G92" s="36">
        <f t="shared" si="57"/>
        <v>0</v>
      </c>
      <c r="H92" s="37">
        <v>0</v>
      </c>
      <c r="I92" s="39">
        <v>0</v>
      </c>
      <c r="J92" s="36">
        <f t="shared" si="58"/>
        <v>0</v>
      </c>
      <c r="K92" s="37">
        <v>1000</v>
      </c>
      <c r="L92" s="37">
        <v>1000</v>
      </c>
      <c r="M92" s="36">
        <f t="shared" si="59"/>
        <v>0</v>
      </c>
      <c r="N92" s="37">
        <v>0</v>
      </c>
      <c r="O92" s="39">
        <v>0</v>
      </c>
      <c r="P92" s="36">
        <f t="shared" si="60"/>
        <v>0</v>
      </c>
      <c r="Q92" s="37">
        <v>0</v>
      </c>
      <c r="R92" s="39">
        <v>0</v>
      </c>
      <c r="S92" s="36">
        <f t="shared" si="61"/>
        <v>0</v>
      </c>
    </row>
    <row r="93" spans="1:19" s="12" customFormat="1" ht="15.75">
      <c r="A93" s="7" t="s">
        <v>50</v>
      </c>
      <c r="B93" s="36">
        <f t="shared" si="62"/>
        <v>1000</v>
      </c>
      <c r="C93" s="36">
        <f t="shared" si="62"/>
        <v>1000</v>
      </c>
      <c r="D93" s="36">
        <f t="shared" si="62"/>
        <v>0</v>
      </c>
      <c r="E93" s="37">
        <v>0</v>
      </c>
      <c r="F93" s="39">
        <v>0</v>
      </c>
      <c r="G93" s="36">
        <f t="shared" si="57"/>
        <v>0</v>
      </c>
      <c r="H93" s="37">
        <v>0</v>
      </c>
      <c r="I93" s="39">
        <v>0</v>
      </c>
      <c r="J93" s="36">
        <f t="shared" si="58"/>
        <v>0</v>
      </c>
      <c r="K93" s="37">
        <v>1000</v>
      </c>
      <c r="L93" s="37">
        <v>1000</v>
      </c>
      <c r="M93" s="36">
        <f t="shared" si="59"/>
        <v>0</v>
      </c>
      <c r="N93" s="37">
        <v>0</v>
      </c>
      <c r="O93" s="39">
        <v>0</v>
      </c>
      <c r="P93" s="36">
        <f t="shared" si="60"/>
        <v>0</v>
      </c>
      <c r="Q93" s="37">
        <v>0</v>
      </c>
      <c r="R93" s="39">
        <v>0</v>
      </c>
      <c r="S93" s="36">
        <f t="shared" si="61"/>
        <v>0</v>
      </c>
    </row>
    <row r="94" spans="1:19" s="12" customFormat="1" ht="15.75">
      <c r="A94" s="7" t="s">
        <v>51</v>
      </c>
      <c r="B94" s="36">
        <f t="shared" si="62"/>
        <v>1000</v>
      </c>
      <c r="C94" s="36">
        <f t="shared" si="62"/>
        <v>1000</v>
      </c>
      <c r="D94" s="36">
        <f t="shared" si="62"/>
        <v>0</v>
      </c>
      <c r="E94" s="37">
        <v>0</v>
      </c>
      <c r="F94" s="39">
        <v>0</v>
      </c>
      <c r="G94" s="36">
        <f t="shared" si="57"/>
        <v>0</v>
      </c>
      <c r="H94" s="37">
        <v>0</v>
      </c>
      <c r="I94" s="39">
        <v>0</v>
      </c>
      <c r="J94" s="36">
        <f t="shared" si="58"/>
        <v>0</v>
      </c>
      <c r="K94" s="37">
        <v>1000</v>
      </c>
      <c r="L94" s="37">
        <v>1000</v>
      </c>
      <c r="M94" s="36">
        <f t="shared" si="59"/>
        <v>0</v>
      </c>
      <c r="N94" s="37">
        <v>0</v>
      </c>
      <c r="O94" s="39">
        <v>0</v>
      </c>
      <c r="P94" s="36">
        <f t="shared" si="60"/>
        <v>0</v>
      </c>
      <c r="Q94" s="37">
        <v>0</v>
      </c>
      <c r="R94" s="39">
        <v>0</v>
      </c>
      <c r="S94" s="36">
        <f t="shared" si="61"/>
        <v>0</v>
      </c>
    </row>
    <row r="95" spans="1:19" s="12" customFormat="1" ht="15.75">
      <c r="A95" s="7" t="s">
        <v>66</v>
      </c>
      <c r="B95" s="36">
        <f t="shared" si="62"/>
        <v>2000</v>
      </c>
      <c r="C95" s="36">
        <f t="shared" si="62"/>
        <v>2000</v>
      </c>
      <c r="D95" s="36">
        <f t="shared" si="62"/>
        <v>0</v>
      </c>
      <c r="E95" s="37">
        <v>0</v>
      </c>
      <c r="F95" s="39">
        <v>0</v>
      </c>
      <c r="G95" s="36">
        <f t="shared" si="57"/>
        <v>0</v>
      </c>
      <c r="H95" s="37">
        <v>0</v>
      </c>
      <c r="I95" s="39">
        <v>0</v>
      </c>
      <c r="J95" s="36">
        <f t="shared" si="58"/>
        <v>0</v>
      </c>
      <c r="K95" s="37">
        <v>2000</v>
      </c>
      <c r="L95" s="37">
        <v>2000</v>
      </c>
      <c r="M95" s="36">
        <f t="shared" si="59"/>
        <v>0</v>
      </c>
      <c r="N95" s="37">
        <v>0</v>
      </c>
      <c r="O95" s="39">
        <v>0</v>
      </c>
      <c r="P95" s="36">
        <f t="shared" si="60"/>
        <v>0</v>
      </c>
      <c r="Q95" s="37">
        <v>0</v>
      </c>
      <c r="R95" s="39">
        <v>0</v>
      </c>
      <c r="S95" s="36">
        <f t="shared" si="61"/>
        <v>0</v>
      </c>
    </row>
    <row r="96" spans="1:19" s="12" customFormat="1" ht="15.75">
      <c r="A96" s="7" t="s">
        <v>72</v>
      </c>
      <c r="B96" s="36">
        <f t="shared" si="62"/>
        <v>1000</v>
      </c>
      <c r="C96" s="36">
        <f t="shared" si="62"/>
        <v>1000</v>
      </c>
      <c r="D96" s="36">
        <f t="shared" si="62"/>
        <v>0</v>
      </c>
      <c r="E96" s="37">
        <v>0</v>
      </c>
      <c r="F96" s="39">
        <v>0</v>
      </c>
      <c r="G96" s="36">
        <f t="shared" si="57"/>
        <v>0</v>
      </c>
      <c r="H96" s="37">
        <v>0</v>
      </c>
      <c r="I96" s="39">
        <v>0</v>
      </c>
      <c r="J96" s="36">
        <f t="shared" si="58"/>
        <v>0</v>
      </c>
      <c r="K96" s="37">
        <v>1000</v>
      </c>
      <c r="L96" s="37">
        <v>1000</v>
      </c>
      <c r="M96" s="36">
        <f t="shared" si="59"/>
        <v>0</v>
      </c>
      <c r="N96" s="37">
        <v>0</v>
      </c>
      <c r="O96" s="39">
        <v>0</v>
      </c>
      <c r="P96" s="36">
        <f t="shared" si="60"/>
        <v>0</v>
      </c>
      <c r="Q96" s="37">
        <v>0</v>
      </c>
      <c r="R96" s="39">
        <v>0</v>
      </c>
      <c r="S96" s="36">
        <f t="shared" si="61"/>
        <v>0</v>
      </c>
    </row>
    <row r="97" spans="1:19" s="12" customFormat="1" ht="15.75">
      <c r="A97" s="6" t="s">
        <v>21</v>
      </c>
      <c r="B97" s="40">
        <f aca="true" t="shared" si="63" ref="B97:S97">SUM(B98,B99,B100,B101,B102,B103,B104,B105,B106,B107,B108,B109,B110,B111,B112,B119,B136,B152,B158,B159,B173,B179)</f>
        <v>3937247</v>
      </c>
      <c r="C97" s="40">
        <f t="shared" si="63"/>
        <v>3860838</v>
      </c>
      <c r="D97" s="40">
        <f t="shared" si="63"/>
        <v>-76409</v>
      </c>
      <c r="E97" s="40">
        <f t="shared" si="63"/>
        <v>50000</v>
      </c>
      <c r="F97" s="40">
        <f t="shared" si="63"/>
        <v>50000</v>
      </c>
      <c r="G97" s="40">
        <f t="shared" si="63"/>
        <v>0</v>
      </c>
      <c r="H97" s="40">
        <f t="shared" si="63"/>
        <v>340000</v>
      </c>
      <c r="I97" s="40">
        <f t="shared" si="63"/>
        <v>280000</v>
      </c>
      <c r="J97" s="40">
        <f t="shared" si="63"/>
        <v>-60000</v>
      </c>
      <c r="K97" s="40">
        <f t="shared" si="63"/>
        <v>175500</v>
      </c>
      <c r="L97" s="40">
        <f t="shared" si="63"/>
        <v>204091</v>
      </c>
      <c r="M97" s="40">
        <f t="shared" si="63"/>
        <v>28591</v>
      </c>
      <c r="N97" s="40">
        <f t="shared" si="63"/>
        <v>2701147</v>
      </c>
      <c r="O97" s="40">
        <f t="shared" si="63"/>
        <v>2701147</v>
      </c>
      <c r="P97" s="40">
        <f t="shared" si="63"/>
        <v>0</v>
      </c>
      <c r="Q97" s="40">
        <f t="shared" si="63"/>
        <v>670600</v>
      </c>
      <c r="R97" s="40">
        <f t="shared" si="63"/>
        <v>625600</v>
      </c>
      <c r="S97" s="40">
        <f t="shared" si="63"/>
        <v>-45000</v>
      </c>
    </row>
    <row r="98" spans="1:19" s="12" customFormat="1" ht="15.75">
      <c r="A98" s="7" t="s">
        <v>34</v>
      </c>
      <c r="B98" s="36">
        <f>SUM(E98,H98,K98,N98,Q98)</f>
        <v>60000</v>
      </c>
      <c r="C98" s="36">
        <f>SUM(F98,I98,L98,O98,R98)</f>
        <v>60000</v>
      </c>
      <c r="D98" s="36">
        <f>SUM(G98,J98,M98,P98,S98)</f>
        <v>0</v>
      </c>
      <c r="E98" s="37">
        <v>0</v>
      </c>
      <c r="F98" s="39">
        <v>0</v>
      </c>
      <c r="G98" s="36">
        <f t="shared" si="57"/>
        <v>0</v>
      </c>
      <c r="H98" s="37">
        <v>0</v>
      </c>
      <c r="I98" s="39">
        <v>0</v>
      </c>
      <c r="J98" s="36">
        <f t="shared" si="58"/>
        <v>0</v>
      </c>
      <c r="K98" s="37">
        <v>20000</v>
      </c>
      <c r="L98" s="37">
        <v>20000</v>
      </c>
      <c r="M98" s="36">
        <f t="shared" si="59"/>
        <v>0</v>
      </c>
      <c r="N98" s="37">
        <v>0</v>
      </c>
      <c r="O98" s="39">
        <v>0</v>
      </c>
      <c r="P98" s="36">
        <f t="shared" si="60"/>
        <v>0</v>
      </c>
      <c r="Q98" s="37">
        <v>40000</v>
      </c>
      <c r="R98" s="39">
        <v>40000</v>
      </c>
      <c r="S98" s="36">
        <f t="shared" si="61"/>
        <v>0</v>
      </c>
    </row>
    <row r="99" spans="1:19" s="12" customFormat="1" ht="15.75">
      <c r="A99" s="7" t="s">
        <v>35</v>
      </c>
      <c r="B99" s="36">
        <f aca="true" t="shared" si="64" ref="B99:D109">SUM(E99,H99,K99,N99,Q99)</f>
        <v>40000</v>
      </c>
      <c r="C99" s="36">
        <f t="shared" si="64"/>
        <v>40000</v>
      </c>
      <c r="D99" s="36">
        <f t="shared" si="64"/>
        <v>0</v>
      </c>
      <c r="E99" s="37">
        <v>0</v>
      </c>
      <c r="F99" s="39">
        <v>0</v>
      </c>
      <c r="G99" s="36">
        <f t="shared" si="57"/>
        <v>0</v>
      </c>
      <c r="H99" s="37">
        <v>0</v>
      </c>
      <c r="I99" s="39">
        <v>0</v>
      </c>
      <c r="J99" s="36">
        <f t="shared" si="58"/>
        <v>0</v>
      </c>
      <c r="K99" s="37">
        <v>10000</v>
      </c>
      <c r="L99" s="37">
        <v>10000</v>
      </c>
      <c r="M99" s="36">
        <f t="shared" si="59"/>
        <v>0</v>
      </c>
      <c r="N99" s="37">
        <v>0</v>
      </c>
      <c r="O99" s="39">
        <v>0</v>
      </c>
      <c r="P99" s="36">
        <f t="shared" si="60"/>
        <v>0</v>
      </c>
      <c r="Q99" s="37">
        <v>30000</v>
      </c>
      <c r="R99" s="39">
        <v>30000</v>
      </c>
      <c r="S99" s="36">
        <f t="shared" si="61"/>
        <v>0</v>
      </c>
    </row>
    <row r="100" spans="1:19" s="12" customFormat="1" ht="15.75">
      <c r="A100" s="7" t="s">
        <v>36</v>
      </c>
      <c r="B100" s="36">
        <f t="shared" si="64"/>
        <v>28000</v>
      </c>
      <c r="C100" s="36">
        <f t="shared" si="64"/>
        <v>28000</v>
      </c>
      <c r="D100" s="36">
        <f t="shared" si="64"/>
        <v>0</v>
      </c>
      <c r="E100" s="37">
        <v>0</v>
      </c>
      <c r="F100" s="39">
        <v>0</v>
      </c>
      <c r="G100" s="36">
        <f t="shared" si="57"/>
        <v>0</v>
      </c>
      <c r="H100" s="37">
        <v>0</v>
      </c>
      <c r="I100" s="39">
        <v>0</v>
      </c>
      <c r="J100" s="36">
        <f t="shared" si="58"/>
        <v>0</v>
      </c>
      <c r="K100" s="37">
        <v>5000</v>
      </c>
      <c r="L100" s="37">
        <v>5000</v>
      </c>
      <c r="M100" s="36">
        <f t="shared" si="59"/>
        <v>0</v>
      </c>
      <c r="N100" s="37">
        <v>0</v>
      </c>
      <c r="O100" s="39">
        <v>0</v>
      </c>
      <c r="P100" s="36">
        <f t="shared" si="60"/>
        <v>0</v>
      </c>
      <c r="Q100" s="37">
        <v>23000</v>
      </c>
      <c r="R100" s="39">
        <v>23000</v>
      </c>
      <c r="S100" s="36">
        <f t="shared" si="61"/>
        <v>0</v>
      </c>
    </row>
    <row r="101" spans="1:19" s="12" customFormat="1" ht="15.75">
      <c r="A101" s="7" t="s">
        <v>122</v>
      </c>
      <c r="B101" s="36">
        <f t="shared" si="64"/>
        <v>60000</v>
      </c>
      <c r="C101" s="36">
        <f t="shared" si="64"/>
        <v>80000</v>
      </c>
      <c r="D101" s="36">
        <f t="shared" si="64"/>
        <v>20000</v>
      </c>
      <c r="E101" s="37">
        <v>0</v>
      </c>
      <c r="F101" s="39">
        <v>0</v>
      </c>
      <c r="G101" s="36">
        <f t="shared" si="57"/>
        <v>0</v>
      </c>
      <c r="H101" s="37">
        <v>50000</v>
      </c>
      <c r="I101" s="39">
        <v>80000</v>
      </c>
      <c r="J101" s="36">
        <f t="shared" si="58"/>
        <v>30000</v>
      </c>
      <c r="K101" s="37">
        <v>0</v>
      </c>
      <c r="L101" s="39">
        <v>0</v>
      </c>
      <c r="M101" s="36">
        <f t="shared" si="59"/>
        <v>0</v>
      </c>
      <c r="N101" s="37">
        <v>0</v>
      </c>
      <c r="O101" s="39">
        <v>0</v>
      </c>
      <c r="P101" s="36">
        <f t="shared" si="60"/>
        <v>0</v>
      </c>
      <c r="Q101" s="37">
        <v>10000</v>
      </c>
      <c r="R101" s="39">
        <v>0</v>
      </c>
      <c r="S101" s="36">
        <f t="shared" si="61"/>
        <v>-10000</v>
      </c>
    </row>
    <row r="102" spans="1:19" s="12" customFormat="1" ht="15.75">
      <c r="A102" s="7" t="s">
        <v>37</v>
      </c>
      <c r="B102" s="36">
        <f t="shared" si="64"/>
        <v>17000</v>
      </c>
      <c r="C102" s="36">
        <f t="shared" si="64"/>
        <v>17000</v>
      </c>
      <c r="D102" s="36">
        <f t="shared" si="64"/>
        <v>0</v>
      </c>
      <c r="E102" s="37">
        <v>0</v>
      </c>
      <c r="F102" s="39">
        <v>0</v>
      </c>
      <c r="G102" s="36">
        <f t="shared" si="57"/>
        <v>0</v>
      </c>
      <c r="H102" s="37">
        <v>0</v>
      </c>
      <c r="I102" s="39">
        <v>0</v>
      </c>
      <c r="J102" s="36">
        <f t="shared" si="58"/>
        <v>0</v>
      </c>
      <c r="K102" s="37">
        <v>0</v>
      </c>
      <c r="L102" s="39">
        <v>0</v>
      </c>
      <c r="M102" s="36">
        <f t="shared" si="59"/>
        <v>0</v>
      </c>
      <c r="N102" s="37">
        <v>0</v>
      </c>
      <c r="O102" s="39">
        <v>0</v>
      </c>
      <c r="P102" s="36">
        <f t="shared" si="60"/>
        <v>0</v>
      </c>
      <c r="Q102" s="37">
        <v>17000</v>
      </c>
      <c r="R102" s="39">
        <v>17000</v>
      </c>
      <c r="S102" s="36">
        <f t="shared" si="61"/>
        <v>0</v>
      </c>
    </row>
    <row r="103" spans="1:19" s="13" customFormat="1" ht="15.75">
      <c r="A103" s="7" t="s">
        <v>123</v>
      </c>
      <c r="B103" s="36">
        <f t="shared" si="64"/>
        <v>30000</v>
      </c>
      <c r="C103" s="36">
        <f t="shared" si="64"/>
        <v>35000</v>
      </c>
      <c r="D103" s="36">
        <f t="shared" si="64"/>
        <v>5000</v>
      </c>
      <c r="E103" s="39">
        <v>0</v>
      </c>
      <c r="F103" s="39">
        <v>0</v>
      </c>
      <c r="G103" s="36">
        <f t="shared" si="57"/>
        <v>0</v>
      </c>
      <c r="H103" s="39">
        <v>25000</v>
      </c>
      <c r="I103" s="39">
        <v>35000</v>
      </c>
      <c r="J103" s="36">
        <f t="shared" si="58"/>
        <v>10000</v>
      </c>
      <c r="K103" s="39">
        <v>0</v>
      </c>
      <c r="L103" s="39">
        <v>0</v>
      </c>
      <c r="M103" s="36">
        <f t="shared" si="59"/>
        <v>0</v>
      </c>
      <c r="N103" s="39">
        <v>0</v>
      </c>
      <c r="O103" s="39">
        <v>0</v>
      </c>
      <c r="P103" s="36">
        <f t="shared" si="60"/>
        <v>0</v>
      </c>
      <c r="Q103" s="39">
        <v>5000</v>
      </c>
      <c r="R103" s="39">
        <v>0</v>
      </c>
      <c r="S103" s="36">
        <f t="shared" si="61"/>
        <v>-5000</v>
      </c>
    </row>
    <row r="104" spans="1:19" s="12" customFormat="1" ht="15.75">
      <c r="A104" s="7" t="s">
        <v>38</v>
      </c>
      <c r="B104" s="36">
        <f t="shared" si="64"/>
        <v>45600</v>
      </c>
      <c r="C104" s="36">
        <f t="shared" si="64"/>
        <v>45600</v>
      </c>
      <c r="D104" s="36">
        <f t="shared" si="64"/>
        <v>0</v>
      </c>
      <c r="E104" s="37">
        <v>0</v>
      </c>
      <c r="F104" s="39">
        <v>0</v>
      </c>
      <c r="G104" s="36">
        <f t="shared" si="57"/>
        <v>0</v>
      </c>
      <c r="H104" s="37">
        <v>0</v>
      </c>
      <c r="I104" s="39">
        <v>0</v>
      </c>
      <c r="J104" s="36">
        <f t="shared" si="58"/>
        <v>0</v>
      </c>
      <c r="K104" s="37">
        <v>0</v>
      </c>
      <c r="L104" s="39">
        <v>0</v>
      </c>
      <c r="M104" s="36">
        <f t="shared" si="59"/>
        <v>0</v>
      </c>
      <c r="N104" s="37">
        <v>0</v>
      </c>
      <c r="O104" s="39">
        <v>0</v>
      </c>
      <c r="P104" s="36">
        <f t="shared" si="60"/>
        <v>0</v>
      </c>
      <c r="Q104" s="37">
        <v>45600</v>
      </c>
      <c r="R104" s="39">
        <v>45600</v>
      </c>
      <c r="S104" s="36">
        <f t="shared" si="61"/>
        <v>0</v>
      </c>
    </row>
    <row r="105" spans="1:19" s="12" customFormat="1" ht="15.75">
      <c r="A105" s="7" t="s">
        <v>39</v>
      </c>
      <c r="B105" s="36">
        <f t="shared" si="64"/>
        <v>75000</v>
      </c>
      <c r="C105" s="36">
        <f t="shared" si="64"/>
        <v>75000</v>
      </c>
      <c r="D105" s="36">
        <f t="shared" si="64"/>
        <v>0</v>
      </c>
      <c r="E105" s="37">
        <v>0</v>
      </c>
      <c r="F105" s="39">
        <v>0</v>
      </c>
      <c r="G105" s="36">
        <f t="shared" si="57"/>
        <v>0</v>
      </c>
      <c r="H105" s="37">
        <v>0</v>
      </c>
      <c r="I105" s="39">
        <v>0</v>
      </c>
      <c r="J105" s="36">
        <f t="shared" si="58"/>
        <v>0</v>
      </c>
      <c r="K105" s="37">
        <v>0</v>
      </c>
      <c r="L105" s="39">
        <v>0</v>
      </c>
      <c r="M105" s="36">
        <f t="shared" si="59"/>
        <v>0</v>
      </c>
      <c r="N105" s="37">
        <v>0</v>
      </c>
      <c r="O105" s="39">
        <v>0</v>
      </c>
      <c r="P105" s="36">
        <f t="shared" si="60"/>
        <v>0</v>
      </c>
      <c r="Q105" s="37">
        <v>75000</v>
      </c>
      <c r="R105" s="39">
        <v>75000</v>
      </c>
      <c r="S105" s="36">
        <f t="shared" si="61"/>
        <v>0</v>
      </c>
    </row>
    <row r="106" spans="1:19" s="12" customFormat="1" ht="15.75">
      <c r="A106" s="7" t="s">
        <v>40</v>
      </c>
      <c r="B106" s="36">
        <f t="shared" si="64"/>
        <v>250000</v>
      </c>
      <c r="C106" s="36">
        <f t="shared" si="64"/>
        <v>250000</v>
      </c>
      <c r="D106" s="36">
        <f t="shared" si="64"/>
        <v>0</v>
      </c>
      <c r="E106" s="37">
        <v>50000</v>
      </c>
      <c r="F106" s="39">
        <v>50000</v>
      </c>
      <c r="G106" s="36">
        <f t="shared" si="57"/>
        <v>0</v>
      </c>
      <c r="H106" s="37">
        <v>50000</v>
      </c>
      <c r="I106" s="39">
        <v>50000</v>
      </c>
      <c r="J106" s="36">
        <f t="shared" si="58"/>
        <v>0</v>
      </c>
      <c r="K106" s="37">
        <v>0</v>
      </c>
      <c r="L106" s="39">
        <v>0</v>
      </c>
      <c r="M106" s="36">
        <f t="shared" si="59"/>
        <v>0</v>
      </c>
      <c r="N106" s="37">
        <v>0</v>
      </c>
      <c r="O106" s="39">
        <v>0</v>
      </c>
      <c r="P106" s="36">
        <f t="shared" si="60"/>
        <v>0</v>
      </c>
      <c r="Q106" s="37">
        <v>150000</v>
      </c>
      <c r="R106" s="39">
        <v>150000</v>
      </c>
      <c r="S106" s="36">
        <f t="shared" si="61"/>
        <v>0</v>
      </c>
    </row>
    <row r="107" spans="1:19" s="12" customFormat="1" ht="15.75">
      <c r="A107" s="7" t="s">
        <v>124</v>
      </c>
      <c r="B107" s="36">
        <f t="shared" si="64"/>
        <v>10000</v>
      </c>
      <c r="C107" s="36">
        <f t="shared" si="64"/>
        <v>10000</v>
      </c>
      <c r="D107" s="36">
        <f t="shared" si="64"/>
        <v>0</v>
      </c>
      <c r="E107" s="37">
        <v>0</v>
      </c>
      <c r="F107" s="39">
        <v>0</v>
      </c>
      <c r="G107" s="36">
        <f t="shared" si="57"/>
        <v>0</v>
      </c>
      <c r="H107" s="37">
        <v>0</v>
      </c>
      <c r="I107" s="39">
        <v>0</v>
      </c>
      <c r="J107" s="36">
        <f t="shared" si="58"/>
        <v>0</v>
      </c>
      <c r="K107" s="37">
        <v>0</v>
      </c>
      <c r="L107" s="39">
        <v>0</v>
      </c>
      <c r="M107" s="36">
        <f t="shared" si="59"/>
        <v>0</v>
      </c>
      <c r="N107" s="37">
        <v>0</v>
      </c>
      <c r="O107" s="39">
        <v>0</v>
      </c>
      <c r="P107" s="36">
        <f t="shared" si="60"/>
        <v>0</v>
      </c>
      <c r="Q107" s="37">
        <v>10000</v>
      </c>
      <c r="R107" s="39">
        <v>10000</v>
      </c>
      <c r="S107" s="36">
        <f t="shared" si="61"/>
        <v>0</v>
      </c>
    </row>
    <row r="108" spans="1:19" s="12" customFormat="1" ht="15.75">
      <c r="A108" s="7" t="s">
        <v>125</v>
      </c>
      <c r="B108" s="36">
        <f t="shared" si="64"/>
        <v>140000</v>
      </c>
      <c r="C108" s="36">
        <f t="shared" si="64"/>
        <v>140000</v>
      </c>
      <c r="D108" s="36">
        <f t="shared" si="64"/>
        <v>0</v>
      </c>
      <c r="E108" s="37">
        <v>0</v>
      </c>
      <c r="F108" s="39">
        <v>0</v>
      </c>
      <c r="G108" s="36">
        <f t="shared" si="57"/>
        <v>0</v>
      </c>
      <c r="H108" s="37">
        <v>0</v>
      </c>
      <c r="I108" s="39">
        <v>0</v>
      </c>
      <c r="J108" s="36">
        <f t="shared" si="58"/>
        <v>0</v>
      </c>
      <c r="K108" s="37">
        <v>0</v>
      </c>
      <c r="L108" s="39">
        <v>0</v>
      </c>
      <c r="M108" s="36">
        <f t="shared" si="59"/>
        <v>0</v>
      </c>
      <c r="N108" s="37">
        <v>0</v>
      </c>
      <c r="O108" s="39">
        <v>0</v>
      </c>
      <c r="P108" s="36">
        <f t="shared" si="60"/>
        <v>0</v>
      </c>
      <c r="Q108" s="37">
        <v>140000</v>
      </c>
      <c r="R108" s="39">
        <v>140000</v>
      </c>
      <c r="S108" s="36">
        <f t="shared" si="61"/>
        <v>0</v>
      </c>
    </row>
    <row r="109" spans="1:19" s="12" customFormat="1" ht="15.75">
      <c r="A109" s="7" t="s">
        <v>126</v>
      </c>
      <c r="B109" s="36">
        <f t="shared" si="64"/>
        <v>50000</v>
      </c>
      <c r="C109" s="36">
        <f t="shared" si="64"/>
        <v>50000</v>
      </c>
      <c r="D109" s="36">
        <f t="shared" si="64"/>
        <v>0</v>
      </c>
      <c r="E109" s="37">
        <v>0</v>
      </c>
      <c r="F109" s="39">
        <v>0</v>
      </c>
      <c r="G109" s="36">
        <f t="shared" si="57"/>
        <v>0</v>
      </c>
      <c r="H109" s="37">
        <v>0</v>
      </c>
      <c r="I109" s="39">
        <v>0</v>
      </c>
      <c r="J109" s="36">
        <f t="shared" si="58"/>
        <v>0</v>
      </c>
      <c r="K109" s="37">
        <v>0</v>
      </c>
      <c r="L109" s="39">
        <v>0</v>
      </c>
      <c r="M109" s="36">
        <f t="shared" si="59"/>
        <v>0</v>
      </c>
      <c r="N109" s="37">
        <v>0</v>
      </c>
      <c r="O109" s="39">
        <v>0</v>
      </c>
      <c r="P109" s="36">
        <f t="shared" si="60"/>
        <v>0</v>
      </c>
      <c r="Q109" s="37">
        <v>50000</v>
      </c>
      <c r="R109" s="39">
        <v>50000</v>
      </c>
      <c r="S109" s="36">
        <f t="shared" si="61"/>
        <v>0</v>
      </c>
    </row>
    <row r="110" spans="1:19" s="12" customFormat="1" ht="15.75">
      <c r="A110" s="7" t="s">
        <v>169</v>
      </c>
      <c r="B110" s="36">
        <f>SUM(E110,H110,K110,N110,Q110)</f>
        <v>0</v>
      </c>
      <c r="C110" s="36">
        <f>SUM(F110,I110,L110,O110,R110)</f>
        <v>40000</v>
      </c>
      <c r="D110" s="36">
        <f>SUM(G110,J110,M110,P110,S110)</f>
        <v>40000</v>
      </c>
      <c r="E110" s="37">
        <v>0</v>
      </c>
      <c r="F110" s="39">
        <v>0</v>
      </c>
      <c r="G110" s="36">
        <f>SUM(F110-E110)</f>
        <v>0</v>
      </c>
      <c r="H110" s="37">
        <v>0</v>
      </c>
      <c r="I110" s="39">
        <v>40000</v>
      </c>
      <c r="J110" s="36">
        <f>SUM(I110-H110)</f>
        <v>40000</v>
      </c>
      <c r="K110" s="37">
        <v>0</v>
      </c>
      <c r="L110" s="39">
        <v>0</v>
      </c>
      <c r="M110" s="36">
        <f>SUM(L110-K110)</f>
        <v>0</v>
      </c>
      <c r="N110" s="37">
        <v>0</v>
      </c>
      <c r="O110" s="39">
        <v>0</v>
      </c>
      <c r="P110" s="36">
        <f>SUM(O110-N110)</f>
        <v>0</v>
      </c>
      <c r="Q110" s="37">
        <v>0</v>
      </c>
      <c r="R110" s="39">
        <v>0</v>
      </c>
      <c r="S110" s="36">
        <f>SUM(R110-Q110)</f>
        <v>0</v>
      </c>
    </row>
    <row r="111" spans="1:19" s="12" customFormat="1" ht="15.75">
      <c r="A111" s="7" t="s">
        <v>176</v>
      </c>
      <c r="B111" s="36">
        <f>SUM(E111,H111,K111,N111,Q111)</f>
        <v>0</v>
      </c>
      <c r="C111" s="36">
        <v>15000</v>
      </c>
      <c r="D111" s="36">
        <f>SUM(G111,J111,M111,P111,S111)</f>
        <v>15000</v>
      </c>
      <c r="E111" s="37">
        <v>0</v>
      </c>
      <c r="F111" s="39">
        <v>0</v>
      </c>
      <c r="G111" s="36">
        <f>SUM(F111-E111)</f>
        <v>0</v>
      </c>
      <c r="H111" s="37">
        <v>0</v>
      </c>
      <c r="I111" s="39">
        <v>15000</v>
      </c>
      <c r="J111" s="36">
        <f>SUM(I111-H111)</f>
        <v>15000</v>
      </c>
      <c r="K111" s="37">
        <v>0</v>
      </c>
      <c r="L111" s="39">
        <v>0</v>
      </c>
      <c r="M111" s="36">
        <f>SUM(L111-K111)</f>
        <v>0</v>
      </c>
      <c r="N111" s="37">
        <v>0</v>
      </c>
      <c r="O111" s="39">
        <v>0</v>
      </c>
      <c r="P111" s="36">
        <f>SUM(O111-N111)</f>
        <v>0</v>
      </c>
      <c r="Q111" s="37">
        <v>0</v>
      </c>
      <c r="R111" s="39">
        <v>0</v>
      </c>
      <c r="S111" s="36">
        <f>SUM(R111-Q111)</f>
        <v>0</v>
      </c>
    </row>
    <row r="112" spans="1:19" s="12" customFormat="1" ht="15.75">
      <c r="A112" s="6" t="s">
        <v>127</v>
      </c>
      <c r="B112" s="40">
        <f aca="true" t="shared" si="65" ref="B112:S112">SUM(B113,B114,B115,B116,B117,B118)</f>
        <v>2701147</v>
      </c>
      <c r="C112" s="40">
        <f t="shared" si="65"/>
        <v>2701147</v>
      </c>
      <c r="D112" s="40">
        <f t="shared" si="65"/>
        <v>0</v>
      </c>
      <c r="E112" s="40">
        <f t="shared" si="65"/>
        <v>0</v>
      </c>
      <c r="F112" s="40">
        <f t="shared" si="65"/>
        <v>0</v>
      </c>
      <c r="G112" s="40">
        <f t="shared" si="65"/>
        <v>0</v>
      </c>
      <c r="H112" s="40">
        <f t="shared" si="65"/>
        <v>0</v>
      </c>
      <c r="I112" s="40">
        <f t="shared" si="65"/>
        <v>0</v>
      </c>
      <c r="J112" s="40">
        <f t="shared" si="65"/>
        <v>0</v>
      </c>
      <c r="K112" s="40">
        <f t="shared" si="65"/>
        <v>0</v>
      </c>
      <c r="L112" s="40">
        <f t="shared" si="65"/>
        <v>0</v>
      </c>
      <c r="M112" s="40">
        <f t="shared" si="65"/>
        <v>0</v>
      </c>
      <c r="N112" s="40">
        <f t="shared" si="65"/>
        <v>2701147</v>
      </c>
      <c r="O112" s="40">
        <f t="shared" si="65"/>
        <v>2701147</v>
      </c>
      <c r="P112" s="40">
        <f t="shared" si="65"/>
        <v>0</v>
      </c>
      <c r="Q112" s="40">
        <f t="shared" si="65"/>
        <v>0</v>
      </c>
      <c r="R112" s="40">
        <f t="shared" si="65"/>
        <v>0</v>
      </c>
      <c r="S112" s="40">
        <f t="shared" si="65"/>
        <v>0</v>
      </c>
    </row>
    <row r="113" spans="1:19" s="12" customFormat="1" ht="15.75">
      <c r="A113" s="9" t="s">
        <v>41</v>
      </c>
      <c r="B113" s="36">
        <f aca="true" t="shared" si="66" ref="B113:D118">SUM(E113,H113,K113,N113,Q113)</f>
        <v>142600</v>
      </c>
      <c r="C113" s="36">
        <f t="shared" si="66"/>
        <v>142600</v>
      </c>
      <c r="D113" s="36">
        <f t="shared" si="66"/>
        <v>0</v>
      </c>
      <c r="E113" s="37">
        <v>0</v>
      </c>
      <c r="F113" s="37">
        <v>0</v>
      </c>
      <c r="G113" s="36">
        <f t="shared" si="57"/>
        <v>0</v>
      </c>
      <c r="H113" s="37">
        <v>0</v>
      </c>
      <c r="I113" s="37">
        <v>0</v>
      </c>
      <c r="J113" s="36">
        <f t="shared" si="58"/>
        <v>0</v>
      </c>
      <c r="K113" s="37">
        <v>0</v>
      </c>
      <c r="L113" s="37">
        <v>0</v>
      </c>
      <c r="M113" s="36">
        <f t="shared" si="59"/>
        <v>0</v>
      </c>
      <c r="N113" s="37">
        <v>142600</v>
      </c>
      <c r="O113" s="37">
        <v>142600</v>
      </c>
      <c r="P113" s="36">
        <f t="shared" si="60"/>
        <v>0</v>
      </c>
      <c r="Q113" s="37">
        <v>0</v>
      </c>
      <c r="R113" s="37">
        <v>0</v>
      </c>
      <c r="S113" s="36">
        <f t="shared" si="61"/>
        <v>0</v>
      </c>
    </row>
    <row r="114" spans="1:19" s="12" customFormat="1" ht="15.75">
      <c r="A114" s="7" t="s">
        <v>42</v>
      </c>
      <c r="B114" s="36">
        <f t="shared" si="66"/>
        <v>131700</v>
      </c>
      <c r="C114" s="36">
        <f t="shared" si="66"/>
        <v>131700</v>
      </c>
      <c r="D114" s="36">
        <f t="shared" si="66"/>
        <v>0</v>
      </c>
      <c r="E114" s="37">
        <v>0</v>
      </c>
      <c r="F114" s="37">
        <v>0</v>
      </c>
      <c r="G114" s="36">
        <f t="shared" si="57"/>
        <v>0</v>
      </c>
      <c r="H114" s="37">
        <v>0</v>
      </c>
      <c r="I114" s="37">
        <v>0</v>
      </c>
      <c r="J114" s="36">
        <f t="shared" si="58"/>
        <v>0</v>
      </c>
      <c r="K114" s="37">
        <v>0</v>
      </c>
      <c r="L114" s="37">
        <v>0</v>
      </c>
      <c r="M114" s="36">
        <f t="shared" si="59"/>
        <v>0</v>
      </c>
      <c r="N114" s="37">
        <v>131700</v>
      </c>
      <c r="O114" s="37">
        <v>131700</v>
      </c>
      <c r="P114" s="36">
        <f t="shared" si="60"/>
        <v>0</v>
      </c>
      <c r="Q114" s="37">
        <v>0</v>
      </c>
      <c r="R114" s="37">
        <v>0</v>
      </c>
      <c r="S114" s="36">
        <f t="shared" si="61"/>
        <v>0</v>
      </c>
    </row>
    <row r="115" spans="1:19" s="12" customFormat="1" ht="15.75">
      <c r="A115" s="7" t="s">
        <v>43</v>
      </c>
      <c r="B115" s="36">
        <f t="shared" si="66"/>
        <v>439000</v>
      </c>
      <c r="C115" s="36">
        <f t="shared" si="66"/>
        <v>439000</v>
      </c>
      <c r="D115" s="36">
        <f t="shared" si="66"/>
        <v>0</v>
      </c>
      <c r="E115" s="37">
        <v>0</v>
      </c>
      <c r="F115" s="37">
        <v>0</v>
      </c>
      <c r="G115" s="36">
        <f t="shared" si="57"/>
        <v>0</v>
      </c>
      <c r="H115" s="37">
        <v>0</v>
      </c>
      <c r="I115" s="37">
        <v>0</v>
      </c>
      <c r="J115" s="36">
        <f t="shared" si="58"/>
        <v>0</v>
      </c>
      <c r="K115" s="37">
        <v>0</v>
      </c>
      <c r="L115" s="37">
        <v>0</v>
      </c>
      <c r="M115" s="36">
        <f t="shared" si="59"/>
        <v>0</v>
      </c>
      <c r="N115" s="37">
        <v>439000</v>
      </c>
      <c r="O115" s="37">
        <v>439000</v>
      </c>
      <c r="P115" s="36">
        <f t="shared" si="60"/>
        <v>0</v>
      </c>
      <c r="Q115" s="37">
        <v>0</v>
      </c>
      <c r="R115" s="37">
        <v>0</v>
      </c>
      <c r="S115" s="36">
        <f t="shared" si="61"/>
        <v>0</v>
      </c>
    </row>
    <row r="116" spans="1:19" s="12" customFormat="1" ht="15.75">
      <c r="A116" s="7" t="s">
        <v>44</v>
      </c>
      <c r="B116" s="36">
        <f t="shared" si="66"/>
        <v>65800</v>
      </c>
      <c r="C116" s="36">
        <f t="shared" si="66"/>
        <v>65800</v>
      </c>
      <c r="D116" s="36">
        <f t="shared" si="66"/>
        <v>0</v>
      </c>
      <c r="E116" s="37">
        <v>0</v>
      </c>
      <c r="F116" s="37">
        <v>0</v>
      </c>
      <c r="G116" s="36">
        <f t="shared" si="57"/>
        <v>0</v>
      </c>
      <c r="H116" s="37">
        <v>0</v>
      </c>
      <c r="I116" s="37">
        <v>0</v>
      </c>
      <c r="J116" s="36">
        <f t="shared" si="58"/>
        <v>0</v>
      </c>
      <c r="K116" s="37">
        <v>0</v>
      </c>
      <c r="L116" s="37">
        <v>0</v>
      </c>
      <c r="M116" s="36">
        <f t="shared" si="59"/>
        <v>0</v>
      </c>
      <c r="N116" s="37">
        <v>65800</v>
      </c>
      <c r="O116" s="37">
        <v>65800</v>
      </c>
      <c r="P116" s="36">
        <f t="shared" si="60"/>
        <v>0</v>
      </c>
      <c r="Q116" s="37">
        <v>0</v>
      </c>
      <c r="R116" s="37">
        <v>0</v>
      </c>
      <c r="S116" s="36">
        <f t="shared" si="61"/>
        <v>0</v>
      </c>
    </row>
    <row r="117" spans="1:19" s="12" customFormat="1" ht="15.75">
      <c r="A117" s="7" t="s">
        <v>45</v>
      </c>
      <c r="B117" s="36">
        <f t="shared" si="66"/>
        <v>1538047</v>
      </c>
      <c r="C117" s="36">
        <f t="shared" si="66"/>
        <v>1538047</v>
      </c>
      <c r="D117" s="36">
        <f t="shared" si="66"/>
        <v>0</v>
      </c>
      <c r="E117" s="37">
        <v>0</v>
      </c>
      <c r="F117" s="37">
        <v>0</v>
      </c>
      <c r="G117" s="36">
        <f t="shared" si="57"/>
        <v>0</v>
      </c>
      <c r="H117" s="37">
        <v>0</v>
      </c>
      <c r="I117" s="37">
        <v>0</v>
      </c>
      <c r="J117" s="36">
        <f t="shared" si="58"/>
        <v>0</v>
      </c>
      <c r="K117" s="37">
        <v>0</v>
      </c>
      <c r="L117" s="37">
        <v>0</v>
      </c>
      <c r="M117" s="36">
        <f t="shared" si="59"/>
        <v>0</v>
      </c>
      <c r="N117" s="37">
        <v>1538047</v>
      </c>
      <c r="O117" s="37">
        <v>1538047</v>
      </c>
      <c r="P117" s="36">
        <f t="shared" si="60"/>
        <v>0</v>
      </c>
      <c r="Q117" s="37">
        <v>0</v>
      </c>
      <c r="R117" s="37">
        <v>0</v>
      </c>
      <c r="S117" s="36">
        <f t="shared" si="61"/>
        <v>0</v>
      </c>
    </row>
    <row r="118" spans="1:19" s="12" customFormat="1" ht="15.75">
      <c r="A118" s="7" t="s">
        <v>46</v>
      </c>
      <c r="B118" s="36">
        <f t="shared" si="66"/>
        <v>384000</v>
      </c>
      <c r="C118" s="36">
        <f t="shared" si="66"/>
        <v>384000</v>
      </c>
      <c r="D118" s="36">
        <f t="shared" si="66"/>
        <v>0</v>
      </c>
      <c r="E118" s="37">
        <v>0</v>
      </c>
      <c r="F118" s="37">
        <v>0</v>
      </c>
      <c r="G118" s="36">
        <f t="shared" si="57"/>
        <v>0</v>
      </c>
      <c r="H118" s="37">
        <v>0</v>
      </c>
      <c r="I118" s="37">
        <v>0</v>
      </c>
      <c r="J118" s="36">
        <f t="shared" si="58"/>
        <v>0</v>
      </c>
      <c r="K118" s="37">
        <v>0</v>
      </c>
      <c r="L118" s="37">
        <v>0</v>
      </c>
      <c r="M118" s="36">
        <f t="shared" si="59"/>
        <v>0</v>
      </c>
      <c r="N118" s="37">
        <v>384000</v>
      </c>
      <c r="O118" s="37">
        <v>384000</v>
      </c>
      <c r="P118" s="36">
        <f t="shared" si="60"/>
        <v>0</v>
      </c>
      <c r="Q118" s="37">
        <v>0</v>
      </c>
      <c r="R118" s="37">
        <v>0</v>
      </c>
      <c r="S118" s="36">
        <f t="shared" si="61"/>
        <v>0</v>
      </c>
    </row>
    <row r="119" spans="1:19" s="12" customFormat="1" ht="15.75">
      <c r="A119" s="6" t="s">
        <v>128</v>
      </c>
      <c r="B119" s="40">
        <f aca="true" t="shared" si="67" ref="B119:S119">SUM(B120,B121,B122,B123,B124,B125,B126,B127,B128,B129,B130,B131,B132,B133,B134,B135)</f>
        <v>70000</v>
      </c>
      <c r="C119" s="40">
        <f t="shared" si="67"/>
        <v>69000</v>
      </c>
      <c r="D119" s="40">
        <f t="shared" si="67"/>
        <v>-1000</v>
      </c>
      <c r="E119" s="40">
        <f t="shared" si="67"/>
        <v>0</v>
      </c>
      <c r="F119" s="40">
        <f t="shared" si="67"/>
        <v>0</v>
      </c>
      <c r="G119" s="40">
        <f t="shared" si="67"/>
        <v>0</v>
      </c>
      <c r="H119" s="40">
        <f t="shared" si="67"/>
        <v>15000</v>
      </c>
      <c r="I119" s="40">
        <f t="shared" si="67"/>
        <v>15000</v>
      </c>
      <c r="J119" s="40">
        <f>SUM(J120,J121,J122,J123,J124,J125,J126,J127,J128,J129,J130,J131,J132,J133,J134,J135)</f>
        <v>0</v>
      </c>
      <c r="K119" s="40">
        <f t="shared" si="67"/>
        <v>35000</v>
      </c>
      <c r="L119" s="40">
        <f t="shared" si="67"/>
        <v>34000</v>
      </c>
      <c r="M119" s="40">
        <f t="shared" si="67"/>
        <v>-1000</v>
      </c>
      <c r="N119" s="40">
        <f t="shared" si="67"/>
        <v>0</v>
      </c>
      <c r="O119" s="40">
        <f t="shared" si="67"/>
        <v>0</v>
      </c>
      <c r="P119" s="40">
        <f>SUM(P120,P121,P122,P123,P124,P125,P126,P127,P128,P129,P130,P131,P132,P133,P134,P135)</f>
        <v>0</v>
      </c>
      <c r="Q119" s="40">
        <f t="shared" si="67"/>
        <v>20000</v>
      </c>
      <c r="R119" s="40">
        <f t="shared" si="67"/>
        <v>20000</v>
      </c>
      <c r="S119" s="40">
        <f t="shared" si="67"/>
        <v>0</v>
      </c>
    </row>
    <row r="120" spans="1:19" s="12" customFormat="1" ht="15.75">
      <c r="A120" s="8" t="s">
        <v>47</v>
      </c>
      <c r="B120" s="36">
        <f>SUM(E120,H120,K120,N120,Q120)</f>
        <v>3000</v>
      </c>
      <c r="C120" s="36">
        <f>SUM(F120,I120,L120,O120,R120)</f>
        <v>3000</v>
      </c>
      <c r="D120" s="36">
        <f>SUM(G120,J120,M120,P120,S120)</f>
        <v>0</v>
      </c>
      <c r="E120" s="37">
        <v>0</v>
      </c>
      <c r="F120" s="37">
        <v>0</v>
      </c>
      <c r="G120" s="36">
        <f t="shared" si="57"/>
        <v>0</v>
      </c>
      <c r="H120" s="37">
        <v>0</v>
      </c>
      <c r="I120" s="37">
        <v>0</v>
      </c>
      <c r="J120" s="36">
        <f t="shared" si="58"/>
        <v>0</v>
      </c>
      <c r="K120" s="37">
        <v>3000</v>
      </c>
      <c r="L120" s="37">
        <v>3000</v>
      </c>
      <c r="M120" s="36">
        <f t="shared" si="59"/>
        <v>0</v>
      </c>
      <c r="N120" s="37">
        <v>0</v>
      </c>
      <c r="O120" s="37">
        <v>0</v>
      </c>
      <c r="P120" s="36">
        <f t="shared" si="60"/>
        <v>0</v>
      </c>
      <c r="Q120" s="37">
        <v>0</v>
      </c>
      <c r="R120" s="37">
        <v>0</v>
      </c>
      <c r="S120" s="36">
        <f t="shared" si="61"/>
        <v>0</v>
      </c>
    </row>
    <row r="121" spans="1:19" s="12" customFormat="1" ht="15.75">
      <c r="A121" s="8" t="s">
        <v>55</v>
      </c>
      <c r="B121" s="36">
        <f aca="true" t="shared" si="68" ref="B121:D135">SUM(E121,H121,K121,N121,Q121)</f>
        <v>1000</v>
      </c>
      <c r="C121" s="36">
        <f t="shared" si="68"/>
        <v>1000</v>
      </c>
      <c r="D121" s="36">
        <f t="shared" si="68"/>
        <v>0</v>
      </c>
      <c r="E121" s="37">
        <v>0</v>
      </c>
      <c r="F121" s="37">
        <v>0</v>
      </c>
      <c r="G121" s="36">
        <f t="shared" si="57"/>
        <v>0</v>
      </c>
      <c r="H121" s="37">
        <v>0</v>
      </c>
      <c r="I121" s="37">
        <v>0</v>
      </c>
      <c r="J121" s="36">
        <f t="shared" si="58"/>
        <v>0</v>
      </c>
      <c r="K121" s="37">
        <v>1000</v>
      </c>
      <c r="L121" s="37">
        <v>1000</v>
      </c>
      <c r="M121" s="36">
        <f t="shared" si="59"/>
        <v>0</v>
      </c>
      <c r="N121" s="37">
        <v>0</v>
      </c>
      <c r="O121" s="37">
        <v>0</v>
      </c>
      <c r="P121" s="36">
        <f t="shared" si="60"/>
        <v>0</v>
      </c>
      <c r="Q121" s="37">
        <v>0</v>
      </c>
      <c r="R121" s="37">
        <v>0</v>
      </c>
      <c r="S121" s="36">
        <f t="shared" si="61"/>
        <v>0</v>
      </c>
    </row>
    <row r="122" spans="1:19" s="12" customFormat="1" ht="15.75">
      <c r="A122" s="7" t="s">
        <v>104</v>
      </c>
      <c r="B122" s="36">
        <f t="shared" si="68"/>
        <v>2000</v>
      </c>
      <c r="C122" s="36">
        <f t="shared" si="68"/>
        <v>2000</v>
      </c>
      <c r="D122" s="36">
        <f t="shared" si="68"/>
        <v>0</v>
      </c>
      <c r="E122" s="37">
        <v>0</v>
      </c>
      <c r="F122" s="37">
        <v>0</v>
      </c>
      <c r="G122" s="36">
        <f t="shared" si="57"/>
        <v>0</v>
      </c>
      <c r="H122" s="37">
        <v>0</v>
      </c>
      <c r="I122" s="37">
        <v>0</v>
      </c>
      <c r="J122" s="36">
        <f t="shared" si="58"/>
        <v>0</v>
      </c>
      <c r="K122" s="37">
        <v>2000</v>
      </c>
      <c r="L122" s="37">
        <v>2000</v>
      </c>
      <c r="M122" s="36">
        <f t="shared" si="59"/>
        <v>0</v>
      </c>
      <c r="N122" s="37">
        <v>0</v>
      </c>
      <c r="O122" s="37">
        <v>0</v>
      </c>
      <c r="P122" s="36">
        <f t="shared" si="60"/>
        <v>0</v>
      </c>
      <c r="Q122" s="37">
        <v>0</v>
      </c>
      <c r="R122" s="37">
        <v>0</v>
      </c>
      <c r="S122" s="36">
        <f t="shared" si="61"/>
        <v>0</v>
      </c>
    </row>
    <row r="123" spans="1:19" s="12" customFormat="1" ht="15.75">
      <c r="A123" s="8" t="s">
        <v>70</v>
      </c>
      <c r="B123" s="36">
        <f t="shared" si="68"/>
        <v>2500</v>
      </c>
      <c r="C123" s="36">
        <f t="shared" si="68"/>
        <v>2500</v>
      </c>
      <c r="D123" s="36">
        <f t="shared" si="68"/>
        <v>0</v>
      </c>
      <c r="E123" s="37">
        <v>0</v>
      </c>
      <c r="F123" s="37">
        <v>0</v>
      </c>
      <c r="G123" s="36">
        <f t="shared" si="57"/>
        <v>0</v>
      </c>
      <c r="H123" s="37">
        <v>0</v>
      </c>
      <c r="I123" s="37">
        <v>0</v>
      </c>
      <c r="J123" s="36">
        <f t="shared" si="58"/>
        <v>0</v>
      </c>
      <c r="K123" s="37">
        <v>2500</v>
      </c>
      <c r="L123" s="37">
        <v>2500</v>
      </c>
      <c r="M123" s="36">
        <f t="shared" si="59"/>
        <v>0</v>
      </c>
      <c r="N123" s="37">
        <v>0</v>
      </c>
      <c r="O123" s="37">
        <v>0</v>
      </c>
      <c r="P123" s="36">
        <f t="shared" si="60"/>
        <v>0</v>
      </c>
      <c r="Q123" s="37">
        <v>0</v>
      </c>
      <c r="R123" s="37">
        <v>0</v>
      </c>
      <c r="S123" s="36">
        <f t="shared" si="61"/>
        <v>0</v>
      </c>
    </row>
    <row r="124" spans="1:19" s="12" customFormat="1" ht="15.75">
      <c r="A124" s="8" t="s">
        <v>57</v>
      </c>
      <c r="B124" s="36">
        <f t="shared" si="68"/>
        <v>1500</v>
      </c>
      <c r="C124" s="36">
        <f t="shared" si="68"/>
        <v>1500</v>
      </c>
      <c r="D124" s="36">
        <f t="shared" si="68"/>
        <v>0</v>
      </c>
      <c r="E124" s="37">
        <v>0</v>
      </c>
      <c r="F124" s="37">
        <v>0</v>
      </c>
      <c r="G124" s="36">
        <f t="shared" si="57"/>
        <v>0</v>
      </c>
      <c r="H124" s="37">
        <v>0</v>
      </c>
      <c r="I124" s="37">
        <v>0</v>
      </c>
      <c r="J124" s="36">
        <f t="shared" si="58"/>
        <v>0</v>
      </c>
      <c r="K124" s="37">
        <v>1500</v>
      </c>
      <c r="L124" s="37">
        <v>1500</v>
      </c>
      <c r="M124" s="36">
        <f t="shared" si="59"/>
        <v>0</v>
      </c>
      <c r="N124" s="37">
        <v>0</v>
      </c>
      <c r="O124" s="37">
        <v>0</v>
      </c>
      <c r="P124" s="36">
        <f t="shared" si="60"/>
        <v>0</v>
      </c>
      <c r="Q124" s="37">
        <v>0</v>
      </c>
      <c r="R124" s="37">
        <v>0</v>
      </c>
      <c r="S124" s="36">
        <f t="shared" si="61"/>
        <v>0</v>
      </c>
    </row>
    <row r="125" spans="1:19" s="12" customFormat="1" ht="15.75">
      <c r="A125" s="8" t="s">
        <v>26</v>
      </c>
      <c r="B125" s="36">
        <f t="shared" si="68"/>
        <v>4000</v>
      </c>
      <c r="C125" s="36">
        <f t="shared" si="68"/>
        <v>4000</v>
      </c>
      <c r="D125" s="36">
        <f t="shared" si="68"/>
        <v>0</v>
      </c>
      <c r="E125" s="37">
        <v>0</v>
      </c>
      <c r="F125" s="37">
        <v>0</v>
      </c>
      <c r="G125" s="36">
        <f t="shared" si="57"/>
        <v>0</v>
      </c>
      <c r="H125" s="37">
        <v>0</v>
      </c>
      <c r="I125" s="37">
        <v>0</v>
      </c>
      <c r="J125" s="36">
        <f t="shared" si="58"/>
        <v>0</v>
      </c>
      <c r="K125" s="37">
        <v>4000</v>
      </c>
      <c r="L125" s="37">
        <v>4000</v>
      </c>
      <c r="M125" s="36">
        <f t="shared" si="59"/>
        <v>0</v>
      </c>
      <c r="N125" s="37">
        <v>0</v>
      </c>
      <c r="O125" s="37">
        <v>0</v>
      </c>
      <c r="P125" s="36">
        <f t="shared" si="60"/>
        <v>0</v>
      </c>
      <c r="Q125" s="37">
        <v>0</v>
      </c>
      <c r="R125" s="37">
        <v>0</v>
      </c>
      <c r="S125" s="36">
        <f t="shared" si="61"/>
        <v>0</v>
      </c>
    </row>
    <row r="126" spans="1:19" s="12" customFormat="1" ht="15.75">
      <c r="A126" s="8" t="s">
        <v>129</v>
      </c>
      <c r="B126" s="36">
        <f t="shared" si="68"/>
        <v>4000</v>
      </c>
      <c r="C126" s="36">
        <f t="shared" si="68"/>
        <v>3000</v>
      </c>
      <c r="D126" s="36">
        <f t="shared" si="68"/>
        <v>-1000</v>
      </c>
      <c r="E126" s="37">
        <v>0</v>
      </c>
      <c r="F126" s="37">
        <v>0</v>
      </c>
      <c r="G126" s="36">
        <f t="shared" si="57"/>
        <v>0</v>
      </c>
      <c r="H126" s="37">
        <v>0</v>
      </c>
      <c r="I126" s="37">
        <v>0</v>
      </c>
      <c r="J126" s="36">
        <f t="shared" si="58"/>
        <v>0</v>
      </c>
      <c r="K126" s="37">
        <v>4000</v>
      </c>
      <c r="L126" s="37">
        <v>3000</v>
      </c>
      <c r="M126" s="36">
        <f t="shared" si="59"/>
        <v>-1000</v>
      </c>
      <c r="N126" s="37">
        <v>0</v>
      </c>
      <c r="O126" s="37">
        <v>0</v>
      </c>
      <c r="P126" s="36">
        <f t="shared" si="60"/>
        <v>0</v>
      </c>
      <c r="Q126" s="37">
        <v>0</v>
      </c>
      <c r="R126" s="37">
        <v>0</v>
      </c>
      <c r="S126" s="36">
        <f t="shared" si="61"/>
        <v>0</v>
      </c>
    </row>
    <row r="127" spans="1:19" s="12" customFormat="1" ht="15.75">
      <c r="A127" s="8" t="s">
        <v>60</v>
      </c>
      <c r="B127" s="36">
        <f t="shared" si="68"/>
        <v>1000</v>
      </c>
      <c r="C127" s="36">
        <f t="shared" si="68"/>
        <v>1000</v>
      </c>
      <c r="D127" s="36">
        <f t="shared" si="68"/>
        <v>0</v>
      </c>
      <c r="E127" s="37">
        <v>0</v>
      </c>
      <c r="F127" s="37">
        <v>0</v>
      </c>
      <c r="G127" s="36">
        <f t="shared" si="57"/>
        <v>0</v>
      </c>
      <c r="H127" s="37">
        <v>0</v>
      </c>
      <c r="I127" s="37">
        <v>0</v>
      </c>
      <c r="J127" s="36">
        <f t="shared" si="58"/>
        <v>0</v>
      </c>
      <c r="K127" s="37">
        <v>1000</v>
      </c>
      <c r="L127" s="37">
        <v>1000</v>
      </c>
      <c r="M127" s="36">
        <f t="shared" si="59"/>
        <v>0</v>
      </c>
      <c r="N127" s="37">
        <v>0</v>
      </c>
      <c r="O127" s="37">
        <v>0</v>
      </c>
      <c r="P127" s="36">
        <f t="shared" si="60"/>
        <v>0</v>
      </c>
      <c r="Q127" s="37">
        <v>0</v>
      </c>
      <c r="R127" s="37">
        <v>0</v>
      </c>
      <c r="S127" s="36">
        <f t="shared" si="61"/>
        <v>0</v>
      </c>
    </row>
    <row r="128" spans="1:19" s="12" customFormat="1" ht="15.75">
      <c r="A128" s="8" t="s">
        <v>49</v>
      </c>
      <c r="B128" s="36">
        <f t="shared" si="68"/>
        <v>3000</v>
      </c>
      <c r="C128" s="36">
        <f t="shared" si="68"/>
        <v>3000</v>
      </c>
      <c r="D128" s="36">
        <f t="shared" si="68"/>
        <v>0</v>
      </c>
      <c r="E128" s="37">
        <v>0</v>
      </c>
      <c r="F128" s="37">
        <v>0</v>
      </c>
      <c r="G128" s="36">
        <f t="shared" si="57"/>
        <v>0</v>
      </c>
      <c r="H128" s="37">
        <v>0</v>
      </c>
      <c r="I128" s="37">
        <v>0</v>
      </c>
      <c r="J128" s="36">
        <f t="shared" si="58"/>
        <v>0</v>
      </c>
      <c r="K128" s="37">
        <v>3000</v>
      </c>
      <c r="L128" s="37">
        <v>3000</v>
      </c>
      <c r="M128" s="36">
        <f t="shared" si="59"/>
        <v>0</v>
      </c>
      <c r="N128" s="37">
        <v>0</v>
      </c>
      <c r="O128" s="37">
        <v>0</v>
      </c>
      <c r="P128" s="36">
        <f t="shared" si="60"/>
        <v>0</v>
      </c>
      <c r="Q128" s="37">
        <v>0</v>
      </c>
      <c r="R128" s="37">
        <v>0</v>
      </c>
      <c r="S128" s="36">
        <f t="shared" si="61"/>
        <v>0</v>
      </c>
    </row>
    <row r="129" spans="1:19" s="12" customFormat="1" ht="15.75">
      <c r="A129" s="8" t="s">
        <v>61</v>
      </c>
      <c r="B129" s="36">
        <f t="shared" si="68"/>
        <v>2000</v>
      </c>
      <c r="C129" s="36">
        <f t="shared" si="68"/>
        <v>2000</v>
      </c>
      <c r="D129" s="36">
        <f t="shared" si="68"/>
        <v>0</v>
      </c>
      <c r="E129" s="37">
        <v>0</v>
      </c>
      <c r="F129" s="37">
        <v>0</v>
      </c>
      <c r="G129" s="36">
        <f t="shared" si="57"/>
        <v>0</v>
      </c>
      <c r="H129" s="37">
        <v>0</v>
      </c>
      <c r="I129" s="37">
        <v>0</v>
      </c>
      <c r="J129" s="36">
        <f t="shared" si="58"/>
        <v>0</v>
      </c>
      <c r="K129" s="37">
        <v>2000</v>
      </c>
      <c r="L129" s="37">
        <v>2000</v>
      </c>
      <c r="M129" s="36">
        <f t="shared" si="59"/>
        <v>0</v>
      </c>
      <c r="N129" s="37">
        <v>0</v>
      </c>
      <c r="O129" s="37">
        <v>0</v>
      </c>
      <c r="P129" s="36">
        <f t="shared" si="60"/>
        <v>0</v>
      </c>
      <c r="Q129" s="37">
        <v>0</v>
      </c>
      <c r="R129" s="37">
        <v>0</v>
      </c>
      <c r="S129" s="36">
        <f t="shared" si="61"/>
        <v>0</v>
      </c>
    </row>
    <row r="130" spans="1:19" s="12" customFormat="1" ht="15.75">
      <c r="A130" s="8" t="s">
        <v>50</v>
      </c>
      <c r="B130" s="36">
        <f t="shared" si="68"/>
        <v>1500</v>
      </c>
      <c r="C130" s="36">
        <f t="shared" si="68"/>
        <v>1500</v>
      </c>
      <c r="D130" s="36">
        <f t="shared" si="68"/>
        <v>0</v>
      </c>
      <c r="E130" s="37">
        <v>0</v>
      </c>
      <c r="F130" s="37">
        <v>0</v>
      </c>
      <c r="G130" s="36">
        <f t="shared" si="57"/>
        <v>0</v>
      </c>
      <c r="H130" s="37">
        <v>0</v>
      </c>
      <c r="I130" s="37">
        <v>0</v>
      </c>
      <c r="J130" s="36">
        <f t="shared" si="58"/>
        <v>0</v>
      </c>
      <c r="K130" s="37">
        <v>1500</v>
      </c>
      <c r="L130" s="37">
        <v>1500</v>
      </c>
      <c r="M130" s="36">
        <f t="shared" si="59"/>
        <v>0</v>
      </c>
      <c r="N130" s="37">
        <v>0</v>
      </c>
      <c r="O130" s="37">
        <v>0</v>
      </c>
      <c r="P130" s="36">
        <f t="shared" si="60"/>
        <v>0</v>
      </c>
      <c r="Q130" s="37">
        <v>0</v>
      </c>
      <c r="R130" s="37">
        <v>0</v>
      </c>
      <c r="S130" s="36">
        <f t="shared" si="61"/>
        <v>0</v>
      </c>
    </row>
    <row r="131" spans="1:19" s="12" customFormat="1" ht="15.75">
      <c r="A131" s="8" t="s">
        <v>51</v>
      </c>
      <c r="B131" s="36">
        <f t="shared" si="68"/>
        <v>3000</v>
      </c>
      <c r="C131" s="36">
        <f t="shared" si="68"/>
        <v>3000</v>
      </c>
      <c r="D131" s="36">
        <f t="shared" si="68"/>
        <v>0</v>
      </c>
      <c r="E131" s="37">
        <v>0</v>
      </c>
      <c r="F131" s="37">
        <v>0</v>
      </c>
      <c r="G131" s="36">
        <f t="shared" si="57"/>
        <v>0</v>
      </c>
      <c r="H131" s="37">
        <v>0</v>
      </c>
      <c r="I131" s="37">
        <v>0</v>
      </c>
      <c r="J131" s="36">
        <f t="shared" si="58"/>
        <v>0</v>
      </c>
      <c r="K131" s="37">
        <v>3000</v>
      </c>
      <c r="L131" s="37">
        <v>3000</v>
      </c>
      <c r="M131" s="36">
        <f t="shared" si="59"/>
        <v>0</v>
      </c>
      <c r="N131" s="37">
        <v>0</v>
      </c>
      <c r="O131" s="37">
        <v>0</v>
      </c>
      <c r="P131" s="36">
        <f t="shared" si="60"/>
        <v>0</v>
      </c>
      <c r="Q131" s="37">
        <v>0</v>
      </c>
      <c r="R131" s="37">
        <v>0</v>
      </c>
      <c r="S131" s="36">
        <f t="shared" si="61"/>
        <v>0</v>
      </c>
    </row>
    <row r="132" spans="1:19" s="12" customFormat="1" ht="15.75">
      <c r="A132" s="8" t="s">
        <v>65</v>
      </c>
      <c r="B132" s="36">
        <f t="shared" si="68"/>
        <v>500</v>
      </c>
      <c r="C132" s="36">
        <f t="shared" si="68"/>
        <v>500</v>
      </c>
      <c r="D132" s="36">
        <f t="shared" si="68"/>
        <v>0</v>
      </c>
      <c r="E132" s="37">
        <v>0</v>
      </c>
      <c r="F132" s="37">
        <v>0</v>
      </c>
      <c r="G132" s="36">
        <f t="shared" si="57"/>
        <v>0</v>
      </c>
      <c r="H132" s="37">
        <v>0</v>
      </c>
      <c r="I132" s="37">
        <v>0</v>
      </c>
      <c r="J132" s="36">
        <f t="shared" si="58"/>
        <v>0</v>
      </c>
      <c r="K132" s="37">
        <v>500</v>
      </c>
      <c r="L132" s="37">
        <v>500</v>
      </c>
      <c r="M132" s="36">
        <f t="shared" si="59"/>
        <v>0</v>
      </c>
      <c r="N132" s="37">
        <v>0</v>
      </c>
      <c r="O132" s="37">
        <v>0</v>
      </c>
      <c r="P132" s="36">
        <f t="shared" si="60"/>
        <v>0</v>
      </c>
      <c r="Q132" s="37">
        <v>0</v>
      </c>
      <c r="R132" s="37">
        <v>0</v>
      </c>
      <c r="S132" s="36">
        <f t="shared" si="61"/>
        <v>0</v>
      </c>
    </row>
    <row r="133" spans="1:19" s="12" customFormat="1" ht="15.75">
      <c r="A133" s="8" t="s">
        <v>52</v>
      </c>
      <c r="B133" s="36">
        <f t="shared" si="68"/>
        <v>3500</v>
      </c>
      <c r="C133" s="36">
        <f t="shared" si="68"/>
        <v>3500</v>
      </c>
      <c r="D133" s="36">
        <f t="shared" si="68"/>
        <v>0</v>
      </c>
      <c r="E133" s="37">
        <v>0</v>
      </c>
      <c r="F133" s="37">
        <v>0</v>
      </c>
      <c r="G133" s="36">
        <f t="shared" si="57"/>
        <v>0</v>
      </c>
      <c r="H133" s="37">
        <v>0</v>
      </c>
      <c r="I133" s="37">
        <v>0</v>
      </c>
      <c r="J133" s="36">
        <f t="shared" si="58"/>
        <v>0</v>
      </c>
      <c r="K133" s="37">
        <v>3500</v>
      </c>
      <c r="L133" s="37">
        <v>3500</v>
      </c>
      <c r="M133" s="36">
        <f t="shared" si="59"/>
        <v>0</v>
      </c>
      <c r="N133" s="37">
        <v>0</v>
      </c>
      <c r="O133" s="37">
        <v>0</v>
      </c>
      <c r="P133" s="36">
        <f t="shared" si="60"/>
        <v>0</v>
      </c>
      <c r="Q133" s="37">
        <v>0</v>
      </c>
      <c r="R133" s="37">
        <v>0</v>
      </c>
      <c r="S133" s="36">
        <f t="shared" si="61"/>
        <v>0</v>
      </c>
    </row>
    <row r="134" spans="1:19" s="12" customFormat="1" ht="15.75">
      <c r="A134" s="8" t="s">
        <v>53</v>
      </c>
      <c r="B134" s="36">
        <f t="shared" si="68"/>
        <v>36000</v>
      </c>
      <c r="C134" s="36">
        <f t="shared" si="68"/>
        <v>36000</v>
      </c>
      <c r="D134" s="36">
        <f t="shared" si="68"/>
        <v>0</v>
      </c>
      <c r="E134" s="37">
        <v>0</v>
      </c>
      <c r="F134" s="37">
        <v>0</v>
      </c>
      <c r="G134" s="36">
        <f t="shared" si="57"/>
        <v>0</v>
      </c>
      <c r="H134" s="37">
        <v>15000</v>
      </c>
      <c r="I134" s="37">
        <v>15000</v>
      </c>
      <c r="J134" s="36">
        <f t="shared" si="58"/>
        <v>0</v>
      </c>
      <c r="K134" s="37">
        <v>1000</v>
      </c>
      <c r="L134" s="37">
        <v>1000</v>
      </c>
      <c r="M134" s="36">
        <f t="shared" si="59"/>
        <v>0</v>
      </c>
      <c r="N134" s="37">
        <v>0</v>
      </c>
      <c r="O134" s="37">
        <v>0</v>
      </c>
      <c r="P134" s="36">
        <f t="shared" si="60"/>
        <v>0</v>
      </c>
      <c r="Q134" s="37">
        <v>20000</v>
      </c>
      <c r="R134" s="37">
        <v>20000</v>
      </c>
      <c r="S134" s="36">
        <f t="shared" si="61"/>
        <v>0</v>
      </c>
    </row>
    <row r="135" spans="1:19" s="12" customFormat="1" ht="15.75">
      <c r="A135" s="8" t="s">
        <v>72</v>
      </c>
      <c r="B135" s="36">
        <f t="shared" si="68"/>
        <v>1500</v>
      </c>
      <c r="C135" s="36">
        <f t="shared" si="68"/>
        <v>1500</v>
      </c>
      <c r="D135" s="36">
        <f t="shared" si="68"/>
        <v>0</v>
      </c>
      <c r="E135" s="37">
        <v>0</v>
      </c>
      <c r="F135" s="37">
        <v>0</v>
      </c>
      <c r="G135" s="36">
        <f t="shared" si="57"/>
        <v>0</v>
      </c>
      <c r="H135" s="37">
        <v>0</v>
      </c>
      <c r="I135" s="37">
        <v>0</v>
      </c>
      <c r="J135" s="36">
        <f t="shared" si="58"/>
        <v>0</v>
      </c>
      <c r="K135" s="37">
        <v>1500</v>
      </c>
      <c r="L135" s="37">
        <v>1500</v>
      </c>
      <c r="M135" s="36">
        <f t="shared" si="59"/>
        <v>0</v>
      </c>
      <c r="N135" s="37">
        <v>0</v>
      </c>
      <c r="O135" s="37">
        <v>0</v>
      </c>
      <c r="P135" s="36">
        <f t="shared" si="60"/>
        <v>0</v>
      </c>
      <c r="Q135" s="37">
        <v>0</v>
      </c>
      <c r="R135" s="37">
        <v>0</v>
      </c>
      <c r="S135" s="36">
        <f t="shared" si="61"/>
        <v>0</v>
      </c>
    </row>
    <row r="136" spans="1:19" s="12" customFormat="1" ht="15.75">
      <c r="A136" s="6" t="s">
        <v>130</v>
      </c>
      <c r="B136" s="40">
        <f aca="true" t="shared" si="69" ref="B136:R136">SUM(B137,B138,B139,B140,B141,B142,B143,B144,B145,B146,B147,B148,B149,B150,B151)</f>
        <v>32000</v>
      </c>
      <c r="C136" s="40">
        <f t="shared" si="69"/>
        <v>32000</v>
      </c>
      <c r="D136" s="40">
        <f t="shared" si="69"/>
        <v>0</v>
      </c>
      <c r="E136" s="40">
        <f t="shared" si="69"/>
        <v>0</v>
      </c>
      <c r="F136" s="40">
        <f t="shared" si="69"/>
        <v>0</v>
      </c>
      <c r="G136" s="40">
        <f t="shared" si="69"/>
        <v>0</v>
      </c>
      <c r="H136" s="40">
        <f t="shared" si="69"/>
        <v>0</v>
      </c>
      <c r="I136" s="40">
        <f t="shared" si="69"/>
        <v>0</v>
      </c>
      <c r="J136" s="40">
        <f t="shared" si="69"/>
        <v>0</v>
      </c>
      <c r="K136" s="40">
        <f t="shared" si="69"/>
        <v>32000</v>
      </c>
      <c r="L136" s="40">
        <f t="shared" si="69"/>
        <v>32000</v>
      </c>
      <c r="M136" s="40">
        <f>SUM(M137,M138,M139,M140,M141,M142,M143,M144,M145,M146,M147,M148,M149,M150,M151)</f>
        <v>0</v>
      </c>
      <c r="N136" s="40">
        <f t="shared" si="69"/>
        <v>0</v>
      </c>
      <c r="O136" s="40">
        <f t="shared" si="69"/>
        <v>0</v>
      </c>
      <c r="P136" s="40">
        <f t="shared" si="69"/>
        <v>0</v>
      </c>
      <c r="Q136" s="40">
        <f t="shared" si="69"/>
        <v>0</v>
      </c>
      <c r="R136" s="40">
        <f t="shared" si="69"/>
        <v>0</v>
      </c>
      <c r="S136" s="40">
        <f>SUM(S137,S138,S139,S140,S141,S142,S143,S144,S145,S146,S147,S148,S149,S150,S151)</f>
        <v>0</v>
      </c>
    </row>
    <row r="137" spans="1:19" s="12" customFormat="1" ht="15.75">
      <c r="A137" s="7" t="s">
        <v>47</v>
      </c>
      <c r="B137" s="36">
        <f>SUM(E137,H137,K137,N137,Q137)</f>
        <v>500</v>
      </c>
      <c r="C137" s="36">
        <f>SUM(F137,I137,L137,O137,R137)</f>
        <v>500</v>
      </c>
      <c r="D137" s="36">
        <f>SUM(G137,J137,M137,P137,S137)</f>
        <v>0</v>
      </c>
      <c r="E137" s="37">
        <v>0</v>
      </c>
      <c r="F137" s="37">
        <v>0</v>
      </c>
      <c r="G137" s="36">
        <f t="shared" si="57"/>
        <v>0</v>
      </c>
      <c r="H137" s="37">
        <v>0</v>
      </c>
      <c r="I137" s="37">
        <v>0</v>
      </c>
      <c r="J137" s="36">
        <f t="shared" si="58"/>
        <v>0</v>
      </c>
      <c r="K137" s="37">
        <v>500</v>
      </c>
      <c r="L137" s="37">
        <v>500</v>
      </c>
      <c r="M137" s="36">
        <f t="shared" si="59"/>
        <v>0</v>
      </c>
      <c r="N137" s="37">
        <v>0</v>
      </c>
      <c r="O137" s="37">
        <v>0</v>
      </c>
      <c r="P137" s="36">
        <f t="shared" si="60"/>
        <v>0</v>
      </c>
      <c r="Q137" s="37">
        <v>0</v>
      </c>
      <c r="R137" s="37">
        <v>0</v>
      </c>
      <c r="S137" s="36">
        <f t="shared" si="61"/>
        <v>0</v>
      </c>
    </row>
    <row r="138" spans="1:19" s="12" customFormat="1" ht="15.75">
      <c r="A138" s="7" t="s">
        <v>69</v>
      </c>
      <c r="B138" s="36">
        <f aca="true" t="shared" si="70" ref="B138:D151">SUM(E138,H138,K138,N138,Q138)</f>
        <v>2000</v>
      </c>
      <c r="C138" s="36">
        <f t="shared" si="70"/>
        <v>2000</v>
      </c>
      <c r="D138" s="36">
        <f t="shared" si="70"/>
        <v>0</v>
      </c>
      <c r="E138" s="37">
        <v>0</v>
      </c>
      <c r="F138" s="37">
        <v>0</v>
      </c>
      <c r="G138" s="36">
        <f t="shared" si="57"/>
        <v>0</v>
      </c>
      <c r="H138" s="37">
        <v>0</v>
      </c>
      <c r="I138" s="37">
        <v>0</v>
      </c>
      <c r="J138" s="36">
        <f t="shared" si="58"/>
        <v>0</v>
      </c>
      <c r="K138" s="37">
        <v>2000</v>
      </c>
      <c r="L138" s="37">
        <v>2000</v>
      </c>
      <c r="M138" s="36">
        <f t="shared" si="59"/>
        <v>0</v>
      </c>
      <c r="N138" s="37">
        <v>0</v>
      </c>
      <c r="O138" s="37">
        <v>0</v>
      </c>
      <c r="P138" s="36">
        <f t="shared" si="60"/>
        <v>0</v>
      </c>
      <c r="Q138" s="37">
        <v>0</v>
      </c>
      <c r="R138" s="37">
        <v>0</v>
      </c>
      <c r="S138" s="36">
        <f t="shared" si="61"/>
        <v>0</v>
      </c>
    </row>
    <row r="139" spans="1:19" s="12" customFormat="1" ht="15.75">
      <c r="A139" s="7" t="s">
        <v>54</v>
      </c>
      <c r="B139" s="36">
        <f t="shared" si="70"/>
        <v>2500</v>
      </c>
      <c r="C139" s="36">
        <f t="shared" si="70"/>
        <v>2500</v>
      </c>
      <c r="D139" s="36">
        <f t="shared" si="70"/>
        <v>0</v>
      </c>
      <c r="E139" s="37">
        <v>0</v>
      </c>
      <c r="F139" s="37">
        <v>0</v>
      </c>
      <c r="G139" s="36">
        <f t="shared" si="57"/>
        <v>0</v>
      </c>
      <c r="H139" s="37">
        <v>0</v>
      </c>
      <c r="I139" s="37">
        <v>0</v>
      </c>
      <c r="J139" s="36">
        <f t="shared" si="58"/>
        <v>0</v>
      </c>
      <c r="K139" s="37">
        <v>2500</v>
      </c>
      <c r="L139" s="37">
        <v>2500</v>
      </c>
      <c r="M139" s="36">
        <f t="shared" si="59"/>
        <v>0</v>
      </c>
      <c r="N139" s="37">
        <v>0</v>
      </c>
      <c r="O139" s="37">
        <v>0</v>
      </c>
      <c r="P139" s="36">
        <f t="shared" si="60"/>
        <v>0</v>
      </c>
      <c r="Q139" s="37">
        <v>0</v>
      </c>
      <c r="R139" s="37">
        <v>0</v>
      </c>
      <c r="S139" s="36">
        <f t="shared" si="61"/>
        <v>0</v>
      </c>
    </row>
    <row r="140" spans="1:19" s="12" customFormat="1" ht="15.75">
      <c r="A140" s="7" t="s">
        <v>23</v>
      </c>
      <c r="B140" s="36">
        <f t="shared" si="70"/>
        <v>1000</v>
      </c>
      <c r="C140" s="36">
        <f t="shared" si="70"/>
        <v>1000</v>
      </c>
      <c r="D140" s="36">
        <f t="shared" si="70"/>
        <v>0</v>
      </c>
      <c r="E140" s="37">
        <v>0</v>
      </c>
      <c r="F140" s="37">
        <v>0</v>
      </c>
      <c r="G140" s="36">
        <f t="shared" si="57"/>
        <v>0</v>
      </c>
      <c r="H140" s="37">
        <v>0</v>
      </c>
      <c r="I140" s="37">
        <v>0</v>
      </c>
      <c r="J140" s="36">
        <f t="shared" si="58"/>
        <v>0</v>
      </c>
      <c r="K140" s="37">
        <v>1000</v>
      </c>
      <c r="L140" s="37">
        <v>1000</v>
      </c>
      <c r="M140" s="36">
        <f t="shared" si="59"/>
        <v>0</v>
      </c>
      <c r="N140" s="37">
        <v>0</v>
      </c>
      <c r="O140" s="37">
        <v>0</v>
      </c>
      <c r="P140" s="36">
        <f t="shared" si="60"/>
        <v>0</v>
      </c>
      <c r="Q140" s="37">
        <v>0</v>
      </c>
      <c r="R140" s="37">
        <v>0</v>
      </c>
      <c r="S140" s="36">
        <f t="shared" si="61"/>
        <v>0</v>
      </c>
    </row>
    <row r="141" spans="1:19" s="12" customFormat="1" ht="15.75">
      <c r="A141" s="7" t="s">
        <v>58</v>
      </c>
      <c r="B141" s="36">
        <f t="shared" si="70"/>
        <v>2500</v>
      </c>
      <c r="C141" s="36">
        <f t="shared" si="70"/>
        <v>2500</v>
      </c>
      <c r="D141" s="36">
        <f t="shared" si="70"/>
        <v>0</v>
      </c>
      <c r="E141" s="37">
        <v>0</v>
      </c>
      <c r="F141" s="37">
        <v>0</v>
      </c>
      <c r="G141" s="36">
        <f t="shared" si="57"/>
        <v>0</v>
      </c>
      <c r="H141" s="37">
        <v>0</v>
      </c>
      <c r="I141" s="37">
        <v>0</v>
      </c>
      <c r="J141" s="36">
        <f t="shared" si="58"/>
        <v>0</v>
      </c>
      <c r="K141" s="37">
        <v>2500</v>
      </c>
      <c r="L141" s="37">
        <v>2500</v>
      </c>
      <c r="M141" s="36">
        <f t="shared" si="59"/>
        <v>0</v>
      </c>
      <c r="N141" s="37">
        <v>0</v>
      </c>
      <c r="O141" s="37">
        <v>0</v>
      </c>
      <c r="P141" s="36">
        <f t="shared" si="60"/>
        <v>0</v>
      </c>
      <c r="Q141" s="37">
        <v>0</v>
      </c>
      <c r="R141" s="37">
        <v>0</v>
      </c>
      <c r="S141" s="36">
        <f t="shared" si="61"/>
        <v>0</v>
      </c>
    </row>
    <row r="142" spans="1:19" s="12" customFormat="1" ht="15.75">
      <c r="A142" s="7" t="s">
        <v>60</v>
      </c>
      <c r="B142" s="36">
        <f t="shared" si="70"/>
        <v>2000</v>
      </c>
      <c r="C142" s="36">
        <f t="shared" si="70"/>
        <v>2000</v>
      </c>
      <c r="D142" s="36">
        <f t="shared" si="70"/>
        <v>0</v>
      </c>
      <c r="E142" s="37">
        <v>0</v>
      </c>
      <c r="F142" s="37">
        <v>0</v>
      </c>
      <c r="G142" s="36">
        <f t="shared" si="57"/>
        <v>0</v>
      </c>
      <c r="H142" s="37">
        <v>0</v>
      </c>
      <c r="I142" s="37">
        <v>0</v>
      </c>
      <c r="J142" s="36">
        <f t="shared" si="58"/>
        <v>0</v>
      </c>
      <c r="K142" s="37">
        <v>2000</v>
      </c>
      <c r="L142" s="37">
        <v>2000</v>
      </c>
      <c r="M142" s="36">
        <f t="shared" si="59"/>
        <v>0</v>
      </c>
      <c r="N142" s="37">
        <v>0</v>
      </c>
      <c r="O142" s="37">
        <v>0</v>
      </c>
      <c r="P142" s="36">
        <f t="shared" si="60"/>
        <v>0</v>
      </c>
      <c r="Q142" s="37">
        <v>0</v>
      </c>
      <c r="R142" s="37">
        <v>0</v>
      </c>
      <c r="S142" s="36">
        <f t="shared" si="61"/>
        <v>0</v>
      </c>
    </row>
    <row r="143" spans="1:19" s="12" customFormat="1" ht="15.75">
      <c r="A143" s="7" t="s">
        <v>61</v>
      </c>
      <c r="B143" s="36">
        <f t="shared" si="70"/>
        <v>2000</v>
      </c>
      <c r="C143" s="36">
        <f t="shared" si="70"/>
        <v>2000</v>
      </c>
      <c r="D143" s="36">
        <f t="shared" si="70"/>
        <v>0</v>
      </c>
      <c r="E143" s="37">
        <v>0</v>
      </c>
      <c r="F143" s="37">
        <v>0</v>
      </c>
      <c r="G143" s="36">
        <f t="shared" si="57"/>
        <v>0</v>
      </c>
      <c r="H143" s="37">
        <v>0</v>
      </c>
      <c r="I143" s="37">
        <v>0</v>
      </c>
      <c r="J143" s="36">
        <f t="shared" si="58"/>
        <v>0</v>
      </c>
      <c r="K143" s="37">
        <v>2000</v>
      </c>
      <c r="L143" s="37">
        <v>2000</v>
      </c>
      <c r="M143" s="36">
        <f t="shared" si="59"/>
        <v>0</v>
      </c>
      <c r="N143" s="37">
        <v>0</v>
      </c>
      <c r="O143" s="37">
        <v>0</v>
      </c>
      <c r="P143" s="36">
        <f t="shared" si="60"/>
        <v>0</v>
      </c>
      <c r="Q143" s="37">
        <v>0</v>
      </c>
      <c r="R143" s="37">
        <v>0</v>
      </c>
      <c r="S143" s="36">
        <f t="shared" si="61"/>
        <v>0</v>
      </c>
    </row>
    <row r="144" spans="1:19" s="12" customFormat="1" ht="15.75">
      <c r="A144" s="7" t="s">
        <v>64</v>
      </c>
      <c r="B144" s="36">
        <f t="shared" si="70"/>
        <v>4000</v>
      </c>
      <c r="C144" s="36">
        <f t="shared" si="70"/>
        <v>4000</v>
      </c>
      <c r="D144" s="36">
        <f t="shared" si="70"/>
        <v>0</v>
      </c>
      <c r="E144" s="37">
        <v>0</v>
      </c>
      <c r="F144" s="37">
        <v>0</v>
      </c>
      <c r="G144" s="36">
        <f t="shared" si="57"/>
        <v>0</v>
      </c>
      <c r="H144" s="37">
        <v>0</v>
      </c>
      <c r="I144" s="37">
        <v>0</v>
      </c>
      <c r="J144" s="36">
        <f t="shared" si="58"/>
        <v>0</v>
      </c>
      <c r="K144" s="37">
        <v>4000</v>
      </c>
      <c r="L144" s="37">
        <v>4000</v>
      </c>
      <c r="M144" s="36">
        <f t="shared" si="59"/>
        <v>0</v>
      </c>
      <c r="N144" s="37">
        <v>0</v>
      </c>
      <c r="O144" s="37">
        <v>0</v>
      </c>
      <c r="P144" s="36">
        <f t="shared" si="60"/>
        <v>0</v>
      </c>
      <c r="Q144" s="37">
        <v>0</v>
      </c>
      <c r="R144" s="37">
        <v>0</v>
      </c>
      <c r="S144" s="36">
        <f t="shared" si="61"/>
        <v>0</v>
      </c>
    </row>
    <row r="145" spans="1:19" s="13" customFormat="1" ht="15" customHeight="1">
      <c r="A145" s="8" t="s">
        <v>50</v>
      </c>
      <c r="B145" s="36">
        <f t="shared" si="70"/>
        <v>1500</v>
      </c>
      <c r="C145" s="36">
        <f t="shared" si="70"/>
        <v>1500</v>
      </c>
      <c r="D145" s="36">
        <f t="shared" si="70"/>
        <v>0</v>
      </c>
      <c r="E145" s="39">
        <v>0</v>
      </c>
      <c r="F145" s="39">
        <v>0</v>
      </c>
      <c r="G145" s="36">
        <f t="shared" si="57"/>
        <v>0</v>
      </c>
      <c r="H145" s="39">
        <v>0</v>
      </c>
      <c r="I145" s="39">
        <v>0</v>
      </c>
      <c r="J145" s="36">
        <f t="shared" si="58"/>
        <v>0</v>
      </c>
      <c r="K145" s="39">
        <v>1500</v>
      </c>
      <c r="L145" s="39">
        <v>1500</v>
      </c>
      <c r="M145" s="36">
        <f t="shared" si="59"/>
        <v>0</v>
      </c>
      <c r="N145" s="39">
        <v>0</v>
      </c>
      <c r="O145" s="39">
        <v>0</v>
      </c>
      <c r="P145" s="36">
        <f t="shared" si="60"/>
        <v>0</v>
      </c>
      <c r="Q145" s="39">
        <v>0</v>
      </c>
      <c r="R145" s="39">
        <v>0</v>
      </c>
      <c r="S145" s="36">
        <f t="shared" si="61"/>
        <v>0</v>
      </c>
    </row>
    <row r="146" spans="1:19" s="12" customFormat="1" ht="15.75">
      <c r="A146" s="7" t="s">
        <v>65</v>
      </c>
      <c r="B146" s="36">
        <f t="shared" si="70"/>
        <v>1000</v>
      </c>
      <c r="C146" s="36">
        <f t="shared" si="70"/>
        <v>1000</v>
      </c>
      <c r="D146" s="36">
        <f t="shared" si="70"/>
        <v>0</v>
      </c>
      <c r="E146" s="37">
        <v>0</v>
      </c>
      <c r="F146" s="37">
        <v>0</v>
      </c>
      <c r="G146" s="36">
        <f t="shared" si="57"/>
        <v>0</v>
      </c>
      <c r="H146" s="37">
        <v>0</v>
      </c>
      <c r="I146" s="37">
        <v>0</v>
      </c>
      <c r="J146" s="36">
        <f t="shared" si="58"/>
        <v>0</v>
      </c>
      <c r="K146" s="37">
        <v>1000</v>
      </c>
      <c r="L146" s="37">
        <v>1000</v>
      </c>
      <c r="M146" s="36">
        <f t="shared" si="59"/>
        <v>0</v>
      </c>
      <c r="N146" s="37">
        <v>0</v>
      </c>
      <c r="O146" s="37">
        <v>0</v>
      </c>
      <c r="P146" s="36">
        <f t="shared" si="60"/>
        <v>0</v>
      </c>
      <c r="Q146" s="37">
        <v>0</v>
      </c>
      <c r="R146" s="37">
        <v>0</v>
      </c>
      <c r="S146" s="36">
        <f t="shared" si="61"/>
        <v>0</v>
      </c>
    </row>
    <row r="147" spans="1:19" s="12" customFormat="1" ht="15.75">
      <c r="A147" s="7" t="s">
        <v>27</v>
      </c>
      <c r="B147" s="36">
        <f t="shared" si="70"/>
        <v>2500</v>
      </c>
      <c r="C147" s="36">
        <f t="shared" si="70"/>
        <v>2500</v>
      </c>
      <c r="D147" s="36">
        <f t="shared" si="70"/>
        <v>0</v>
      </c>
      <c r="E147" s="37">
        <v>0</v>
      </c>
      <c r="F147" s="37">
        <v>0</v>
      </c>
      <c r="G147" s="36">
        <f t="shared" si="57"/>
        <v>0</v>
      </c>
      <c r="H147" s="37">
        <v>0</v>
      </c>
      <c r="I147" s="37">
        <v>0</v>
      </c>
      <c r="J147" s="36">
        <f t="shared" si="58"/>
        <v>0</v>
      </c>
      <c r="K147" s="37">
        <v>2500</v>
      </c>
      <c r="L147" s="37">
        <v>2500</v>
      </c>
      <c r="M147" s="36">
        <f t="shared" si="59"/>
        <v>0</v>
      </c>
      <c r="N147" s="37">
        <v>0</v>
      </c>
      <c r="O147" s="37">
        <v>0</v>
      </c>
      <c r="P147" s="36">
        <f t="shared" si="60"/>
        <v>0</v>
      </c>
      <c r="Q147" s="37">
        <v>0</v>
      </c>
      <c r="R147" s="37">
        <v>0</v>
      </c>
      <c r="S147" s="36">
        <f t="shared" si="61"/>
        <v>0</v>
      </c>
    </row>
    <row r="148" spans="1:19" s="12" customFormat="1" ht="15.75">
      <c r="A148" s="7" t="s">
        <v>28</v>
      </c>
      <c r="B148" s="36">
        <f t="shared" si="70"/>
        <v>5000</v>
      </c>
      <c r="C148" s="36">
        <f t="shared" si="70"/>
        <v>5000</v>
      </c>
      <c r="D148" s="36">
        <f t="shared" si="70"/>
        <v>0</v>
      </c>
      <c r="E148" s="37">
        <v>0</v>
      </c>
      <c r="F148" s="37">
        <v>0</v>
      </c>
      <c r="G148" s="36">
        <f t="shared" si="57"/>
        <v>0</v>
      </c>
      <c r="H148" s="37">
        <v>0</v>
      </c>
      <c r="I148" s="37">
        <v>0</v>
      </c>
      <c r="J148" s="36">
        <f t="shared" si="58"/>
        <v>0</v>
      </c>
      <c r="K148" s="37">
        <v>5000</v>
      </c>
      <c r="L148" s="37">
        <v>5000</v>
      </c>
      <c r="M148" s="36">
        <f t="shared" si="59"/>
        <v>0</v>
      </c>
      <c r="N148" s="37">
        <v>0</v>
      </c>
      <c r="O148" s="37">
        <v>0</v>
      </c>
      <c r="P148" s="36">
        <f t="shared" si="60"/>
        <v>0</v>
      </c>
      <c r="Q148" s="37">
        <v>0</v>
      </c>
      <c r="R148" s="37">
        <v>0</v>
      </c>
      <c r="S148" s="36">
        <f t="shared" si="61"/>
        <v>0</v>
      </c>
    </row>
    <row r="149" spans="1:19" s="12" customFormat="1" ht="15.75">
      <c r="A149" s="7" t="s">
        <v>67</v>
      </c>
      <c r="B149" s="36">
        <f t="shared" si="70"/>
        <v>2000</v>
      </c>
      <c r="C149" s="36">
        <f t="shared" si="70"/>
        <v>2000</v>
      </c>
      <c r="D149" s="36">
        <f t="shared" si="70"/>
        <v>0</v>
      </c>
      <c r="E149" s="37">
        <v>0</v>
      </c>
      <c r="F149" s="37">
        <v>0</v>
      </c>
      <c r="G149" s="36">
        <f t="shared" si="57"/>
        <v>0</v>
      </c>
      <c r="H149" s="37">
        <v>0</v>
      </c>
      <c r="I149" s="37">
        <v>0</v>
      </c>
      <c r="J149" s="36">
        <f t="shared" si="58"/>
        <v>0</v>
      </c>
      <c r="K149" s="37">
        <v>2000</v>
      </c>
      <c r="L149" s="37">
        <v>2000</v>
      </c>
      <c r="M149" s="36">
        <f t="shared" si="59"/>
        <v>0</v>
      </c>
      <c r="N149" s="37">
        <v>0</v>
      </c>
      <c r="O149" s="37">
        <v>0</v>
      </c>
      <c r="P149" s="36">
        <f t="shared" si="60"/>
        <v>0</v>
      </c>
      <c r="Q149" s="37">
        <v>0</v>
      </c>
      <c r="R149" s="37">
        <v>0</v>
      </c>
      <c r="S149" s="36">
        <f t="shared" si="61"/>
        <v>0</v>
      </c>
    </row>
    <row r="150" spans="1:19" s="13" customFormat="1" ht="15.75">
      <c r="A150" s="7" t="s">
        <v>131</v>
      </c>
      <c r="B150" s="36">
        <f t="shared" si="70"/>
        <v>1500</v>
      </c>
      <c r="C150" s="36">
        <f t="shared" si="70"/>
        <v>1500</v>
      </c>
      <c r="D150" s="36">
        <f t="shared" si="70"/>
        <v>0</v>
      </c>
      <c r="E150" s="39">
        <v>0</v>
      </c>
      <c r="F150" s="39">
        <v>0</v>
      </c>
      <c r="G150" s="36">
        <f t="shared" si="57"/>
        <v>0</v>
      </c>
      <c r="H150" s="39">
        <v>0</v>
      </c>
      <c r="I150" s="39">
        <v>0</v>
      </c>
      <c r="J150" s="36">
        <f t="shared" si="58"/>
        <v>0</v>
      </c>
      <c r="K150" s="39">
        <v>1500</v>
      </c>
      <c r="L150" s="39">
        <v>1500</v>
      </c>
      <c r="M150" s="36">
        <f t="shared" si="59"/>
        <v>0</v>
      </c>
      <c r="N150" s="39">
        <v>0</v>
      </c>
      <c r="O150" s="39">
        <v>0</v>
      </c>
      <c r="P150" s="36">
        <f t="shared" si="60"/>
        <v>0</v>
      </c>
      <c r="Q150" s="39">
        <v>0</v>
      </c>
      <c r="R150" s="39">
        <v>0</v>
      </c>
      <c r="S150" s="36">
        <f t="shared" si="61"/>
        <v>0</v>
      </c>
    </row>
    <row r="151" spans="1:19" s="13" customFormat="1" ht="15.75">
      <c r="A151" s="7" t="s">
        <v>68</v>
      </c>
      <c r="B151" s="36">
        <f t="shared" si="70"/>
        <v>2000</v>
      </c>
      <c r="C151" s="36">
        <f t="shared" si="70"/>
        <v>2000</v>
      </c>
      <c r="D151" s="36">
        <f t="shared" si="70"/>
        <v>0</v>
      </c>
      <c r="E151" s="39">
        <v>0</v>
      </c>
      <c r="F151" s="39">
        <v>0</v>
      </c>
      <c r="G151" s="36">
        <f t="shared" si="57"/>
        <v>0</v>
      </c>
      <c r="H151" s="39">
        <v>0</v>
      </c>
      <c r="I151" s="39">
        <v>0</v>
      </c>
      <c r="J151" s="36">
        <f t="shared" si="58"/>
        <v>0</v>
      </c>
      <c r="K151" s="39">
        <v>2000</v>
      </c>
      <c r="L151" s="39">
        <v>2000</v>
      </c>
      <c r="M151" s="36">
        <f t="shared" si="59"/>
        <v>0</v>
      </c>
      <c r="N151" s="39">
        <v>0</v>
      </c>
      <c r="O151" s="39">
        <v>0</v>
      </c>
      <c r="P151" s="36">
        <f t="shared" si="60"/>
        <v>0</v>
      </c>
      <c r="Q151" s="39">
        <v>0</v>
      </c>
      <c r="R151" s="39">
        <v>0</v>
      </c>
      <c r="S151" s="36">
        <f t="shared" si="61"/>
        <v>0</v>
      </c>
    </row>
    <row r="152" spans="1:19" s="12" customFormat="1" ht="15.75">
      <c r="A152" s="6" t="s">
        <v>132</v>
      </c>
      <c r="B152" s="40">
        <f aca="true" t="shared" si="71" ref="B152:R152">SUM(B153,B154,B155,B156,B157)</f>
        <v>9000</v>
      </c>
      <c r="C152" s="40">
        <f t="shared" si="71"/>
        <v>9000</v>
      </c>
      <c r="D152" s="40">
        <f t="shared" si="71"/>
        <v>0</v>
      </c>
      <c r="E152" s="40">
        <f t="shared" si="71"/>
        <v>0</v>
      </c>
      <c r="F152" s="40">
        <f t="shared" si="71"/>
        <v>0</v>
      </c>
      <c r="G152" s="40">
        <f t="shared" si="71"/>
        <v>0</v>
      </c>
      <c r="H152" s="40">
        <f t="shared" si="71"/>
        <v>0</v>
      </c>
      <c r="I152" s="40">
        <f t="shared" si="71"/>
        <v>0</v>
      </c>
      <c r="J152" s="40">
        <f t="shared" si="71"/>
        <v>0</v>
      </c>
      <c r="K152" s="40">
        <f t="shared" si="71"/>
        <v>9000</v>
      </c>
      <c r="L152" s="40">
        <f t="shared" si="71"/>
        <v>9000</v>
      </c>
      <c r="M152" s="40">
        <f>SUM(M153,M154,M155,M156,M157)</f>
        <v>0</v>
      </c>
      <c r="N152" s="40">
        <f t="shared" si="71"/>
        <v>0</v>
      </c>
      <c r="O152" s="40">
        <f t="shared" si="71"/>
        <v>0</v>
      </c>
      <c r="P152" s="40">
        <f t="shared" si="71"/>
        <v>0</v>
      </c>
      <c r="Q152" s="40">
        <f t="shared" si="71"/>
        <v>0</v>
      </c>
      <c r="R152" s="40">
        <f t="shared" si="71"/>
        <v>0</v>
      </c>
      <c r="S152" s="40">
        <f>SUM(S153,S154,S155,S156,S157)</f>
        <v>0</v>
      </c>
    </row>
    <row r="153" spans="1:19" s="12" customFormat="1" ht="15.75">
      <c r="A153" s="8" t="s">
        <v>49</v>
      </c>
      <c r="B153" s="36">
        <f aca="true" t="shared" si="72" ref="B153:D158">SUM(E153,H153,K153,N153,Q153)</f>
        <v>1000</v>
      </c>
      <c r="C153" s="36">
        <f t="shared" si="72"/>
        <v>1000</v>
      </c>
      <c r="D153" s="36">
        <f t="shared" si="72"/>
        <v>0</v>
      </c>
      <c r="E153" s="39">
        <v>0</v>
      </c>
      <c r="F153" s="39">
        <v>0</v>
      </c>
      <c r="G153" s="36">
        <f t="shared" si="57"/>
        <v>0</v>
      </c>
      <c r="H153" s="39">
        <v>0</v>
      </c>
      <c r="I153" s="39">
        <v>0</v>
      </c>
      <c r="J153" s="36">
        <f t="shared" si="58"/>
        <v>0</v>
      </c>
      <c r="K153" s="39">
        <v>1000</v>
      </c>
      <c r="L153" s="39">
        <v>1000</v>
      </c>
      <c r="M153" s="36">
        <f t="shared" si="59"/>
        <v>0</v>
      </c>
      <c r="N153" s="39">
        <v>0</v>
      </c>
      <c r="O153" s="39">
        <v>0</v>
      </c>
      <c r="P153" s="36">
        <f t="shared" si="60"/>
        <v>0</v>
      </c>
      <c r="Q153" s="39">
        <v>0</v>
      </c>
      <c r="R153" s="39">
        <v>0</v>
      </c>
      <c r="S153" s="36">
        <f t="shared" si="61"/>
        <v>0</v>
      </c>
    </row>
    <row r="154" spans="1:19" s="12" customFormat="1" ht="15.75">
      <c r="A154" s="7" t="s">
        <v>63</v>
      </c>
      <c r="B154" s="36">
        <f t="shared" si="72"/>
        <v>1500</v>
      </c>
      <c r="C154" s="36">
        <f t="shared" si="72"/>
        <v>1500</v>
      </c>
      <c r="D154" s="36">
        <f t="shared" si="72"/>
        <v>0</v>
      </c>
      <c r="E154" s="39">
        <v>0</v>
      </c>
      <c r="F154" s="39">
        <v>0</v>
      </c>
      <c r="G154" s="36">
        <f t="shared" si="57"/>
        <v>0</v>
      </c>
      <c r="H154" s="39">
        <v>0</v>
      </c>
      <c r="I154" s="39">
        <v>0</v>
      </c>
      <c r="J154" s="36">
        <f t="shared" si="58"/>
        <v>0</v>
      </c>
      <c r="K154" s="39">
        <v>1500</v>
      </c>
      <c r="L154" s="39">
        <v>1500</v>
      </c>
      <c r="M154" s="36">
        <f t="shared" si="59"/>
        <v>0</v>
      </c>
      <c r="N154" s="39">
        <v>0</v>
      </c>
      <c r="O154" s="39">
        <v>0</v>
      </c>
      <c r="P154" s="36">
        <f t="shared" si="60"/>
        <v>0</v>
      </c>
      <c r="Q154" s="39">
        <v>0</v>
      </c>
      <c r="R154" s="39">
        <v>0</v>
      </c>
      <c r="S154" s="36">
        <f t="shared" si="61"/>
        <v>0</v>
      </c>
    </row>
    <row r="155" spans="1:19" s="12" customFormat="1" ht="15.75">
      <c r="A155" s="7" t="s">
        <v>28</v>
      </c>
      <c r="B155" s="36">
        <f t="shared" si="72"/>
        <v>1500</v>
      </c>
      <c r="C155" s="36">
        <f t="shared" si="72"/>
        <v>1500</v>
      </c>
      <c r="D155" s="36">
        <f t="shared" si="72"/>
        <v>0</v>
      </c>
      <c r="E155" s="39">
        <v>0</v>
      </c>
      <c r="F155" s="39">
        <v>0</v>
      </c>
      <c r="G155" s="36">
        <f>SUM(F155-E155)</f>
        <v>0</v>
      </c>
      <c r="H155" s="39">
        <v>0</v>
      </c>
      <c r="I155" s="39">
        <v>0</v>
      </c>
      <c r="J155" s="36">
        <f>SUM(I155-H155)</f>
        <v>0</v>
      </c>
      <c r="K155" s="39">
        <v>1500</v>
      </c>
      <c r="L155" s="39">
        <v>1500</v>
      </c>
      <c r="M155" s="36">
        <f>SUM(L155-K155)</f>
        <v>0</v>
      </c>
      <c r="N155" s="39">
        <v>0</v>
      </c>
      <c r="O155" s="39">
        <v>0</v>
      </c>
      <c r="P155" s="36">
        <f>SUM(O155-N155)</f>
        <v>0</v>
      </c>
      <c r="Q155" s="39">
        <v>0</v>
      </c>
      <c r="R155" s="39">
        <v>0</v>
      </c>
      <c r="S155" s="36">
        <f>SUM(R155-Q155)</f>
        <v>0</v>
      </c>
    </row>
    <row r="156" spans="1:19" s="12" customFormat="1" ht="15.75">
      <c r="A156" s="7" t="s">
        <v>67</v>
      </c>
      <c r="B156" s="36">
        <f t="shared" si="72"/>
        <v>3000</v>
      </c>
      <c r="C156" s="36">
        <f t="shared" si="72"/>
        <v>3000</v>
      </c>
      <c r="D156" s="36">
        <f t="shared" si="72"/>
        <v>0</v>
      </c>
      <c r="E156" s="39">
        <v>0</v>
      </c>
      <c r="F156" s="39">
        <v>0</v>
      </c>
      <c r="G156" s="36">
        <f>SUM(F156-E156)</f>
        <v>0</v>
      </c>
      <c r="H156" s="39">
        <v>0</v>
      </c>
      <c r="I156" s="39">
        <v>0</v>
      </c>
      <c r="J156" s="36">
        <f>SUM(I156-H156)</f>
        <v>0</v>
      </c>
      <c r="K156" s="39">
        <v>3000</v>
      </c>
      <c r="L156" s="39">
        <v>3000</v>
      </c>
      <c r="M156" s="36">
        <f>SUM(L156-K156)</f>
        <v>0</v>
      </c>
      <c r="N156" s="39">
        <v>0</v>
      </c>
      <c r="O156" s="39">
        <v>0</v>
      </c>
      <c r="P156" s="36">
        <f>SUM(O156-N156)</f>
        <v>0</v>
      </c>
      <c r="Q156" s="39">
        <v>0</v>
      </c>
      <c r="R156" s="39">
        <v>0</v>
      </c>
      <c r="S156" s="36">
        <f>SUM(R156-Q156)</f>
        <v>0</v>
      </c>
    </row>
    <row r="157" spans="1:19" s="12" customFormat="1" ht="15.75">
      <c r="A157" s="7" t="s">
        <v>68</v>
      </c>
      <c r="B157" s="36">
        <f t="shared" si="72"/>
        <v>2000</v>
      </c>
      <c r="C157" s="36">
        <f t="shared" si="72"/>
        <v>2000</v>
      </c>
      <c r="D157" s="36">
        <f t="shared" si="72"/>
        <v>0</v>
      </c>
      <c r="E157" s="39">
        <v>0</v>
      </c>
      <c r="F157" s="39">
        <v>0</v>
      </c>
      <c r="G157" s="36">
        <f>SUM(F157-E157)</f>
        <v>0</v>
      </c>
      <c r="H157" s="39">
        <v>0</v>
      </c>
      <c r="I157" s="39">
        <v>0</v>
      </c>
      <c r="J157" s="36">
        <f>SUM(I157-H157)</f>
        <v>0</v>
      </c>
      <c r="K157" s="39">
        <v>2000</v>
      </c>
      <c r="L157" s="39">
        <v>2000</v>
      </c>
      <c r="M157" s="36">
        <f>SUM(L157-K157)</f>
        <v>0</v>
      </c>
      <c r="N157" s="39">
        <v>0</v>
      </c>
      <c r="O157" s="39">
        <v>0</v>
      </c>
      <c r="P157" s="36">
        <f>SUM(O157-N157)</f>
        <v>0</v>
      </c>
      <c r="Q157" s="39">
        <v>0</v>
      </c>
      <c r="R157" s="39">
        <v>0</v>
      </c>
      <c r="S157" s="36">
        <f>SUM(R157-Q157)</f>
        <v>0</v>
      </c>
    </row>
    <row r="158" spans="1:19" s="12" customFormat="1" ht="15.75">
      <c r="A158" s="10" t="s">
        <v>133</v>
      </c>
      <c r="B158" s="42">
        <f t="shared" si="72"/>
        <v>200000</v>
      </c>
      <c r="C158" s="42">
        <f t="shared" si="72"/>
        <v>45000</v>
      </c>
      <c r="D158" s="42">
        <f t="shared" si="72"/>
        <v>-155000</v>
      </c>
      <c r="E158" s="43">
        <v>0</v>
      </c>
      <c r="F158" s="43">
        <v>0</v>
      </c>
      <c r="G158" s="43">
        <v>0</v>
      </c>
      <c r="H158" s="43">
        <v>200000</v>
      </c>
      <c r="I158" s="43">
        <v>45000</v>
      </c>
      <c r="J158" s="42">
        <f>SUM(I158-H158)</f>
        <v>-155000</v>
      </c>
      <c r="K158" s="43">
        <v>0</v>
      </c>
      <c r="L158" s="43">
        <v>0</v>
      </c>
      <c r="M158" s="43">
        <v>0</v>
      </c>
      <c r="N158" s="43">
        <v>0</v>
      </c>
      <c r="O158" s="43">
        <v>0</v>
      </c>
      <c r="P158" s="43">
        <v>0</v>
      </c>
      <c r="Q158" s="43">
        <v>0</v>
      </c>
      <c r="R158" s="43">
        <v>0</v>
      </c>
      <c r="S158" s="43">
        <v>0</v>
      </c>
    </row>
    <row r="159" spans="1:19" s="12" customFormat="1" ht="15.75">
      <c r="A159" s="6" t="s">
        <v>134</v>
      </c>
      <c r="B159" s="40">
        <f>SUM(B160,B161,B162,B163,B164,B165,B166,B167,B168,B169,B170,B171,B172)</f>
        <v>49500</v>
      </c>
      <c r="C159" s="40">
        <f aca="true" t="shared" si="73" ref="C159:R159">SUM(C160,C161,C162,C163,C164,C165,C166,C167,C168,C169,C170,C171,C172)</f>
        <v>49091</v>
      </c>
      <c r="D159" s="40">
        <f t="shared" si="73"/>
        <v>-409</v>
      </c>
      <c r="E159" s="40">
        <f t="shared" si="73"/>
        <v>0</v>
      </c>
      <c r="F159" s="40">
        <f t="shared" si="73"/>
        <v>0</v>
      </c>
      <c r="G159" s="40">
        <f t="shared" si="73"/>
        <v>0</v>
      </c>
      <c r="H159" s="40">
        <f t="shared" si="73"/>
        <v>0</v>
      </c>
      <c r="I159" s="40">
        <f t="shared" si="73"/>
        <v>0</v>
      </c>
      <c r="J159" s="40">
        <f t="shared" si="73"/>
        <v>0</v>
      </c>
      <c r="K159" s="40">
        <f t="shared" si="73"/>
        <v>24500</v>
      </c>
      <c r="L159" s="40">
        <f t="shared" si="73"/>
        <v>24091</v>
      </c>
      <c r="M159" s="40">
        <f>SUM(M160,M161,M162,M163,M164,M165,M166,M167,M168,M169,M170,M171,M172)</f>
        <v>-409</v>
      </c>
      <c r="N159" s="40">
        <f t="shared" si="73"/>
        <v>0</v>
      </c>
      <c r="O159" s="40">
        <f t="shared" si="73"/>
        <v>0</v>
      </c>
      <c r="P159" s="40">
        <f t="shared" si="73"/>
        <v>0</v>
      </c>
      <c r="Q159" s="40">
        <f t="shared" si="73"/>
        <v>25000</v>
      </c>
      <c r="R159" s="40">
        <f t="shared" si="73"/>
        <v>25000</v>
      </c>
      <c r="S159" s="40">
        <f>SUM(S160,S161,S162,S163,S164,S165,S166,S167,S168,S169,S170,S171,S172)</f>
        <v>0</v>
      </c>
    </row>
    <row r="160" spans="1:19" s="12" customFormat="1" ht="15.75">
      <c r="A160" s="7" t="s">
        <v>47</v>
      </c>
      <c r="B160" s="36">
        <f>SUM(E160,H160,K160,N160,Q160)</f>
        <v>500</v>
      </c>
      <c r="C160" s="36">
        <f>SUM(F160,I160,L160,O160,R160)</f>
        <v>500</v>
      </c>
      <c r="D160" s="36">
        <f>SUM(G160,J160,M160,P160,S160)</f>
        <v>0</v>
      </c>
      <c r="E160" s="39">
        <v>0</v>
      </c>
      <c r="F160" s="39">
        <v>0</v>
      </c>
      <c r="G160" s="36">
        <f aca="true" t="shared" si="74" ref="G160:G200">SUM(F160-E160)</f>
        <v>0</v>
      </c>
      <c r="H160" s="39">
        <v>0</v>
      </c>
      <c r="I160" s="39">
        <v>0</v>
      </c>
      <c r="J160" s="36">
        <f aca="true" t="shared" si="75" ref="J160:J200">SUM(I160-H160)</f>
        <v>0</v>
      </c>
      <c r="K160" s="39">
        <v>500</v>
      </c>
      <c r="L160" s="39">
        <v>500</v>
      </c>
      <c r="M160" s="36">
        <f aca="true" t="shared" si="76" ref="M160:M200">SUM(L160-K160)</f>
        <v>0</v>
      </c>
      <c r="N160" s="39">
        <v>0</v>
      </c>
      <c r="O160" s="39">
        <v>0</v>
      </c>
      <c r="P160" s="36">
        <f aca="true" t="shared" si="77" ref="P160:P200">SUM(O160-N160)</f>
        <v>0</v>
      </c>
      <c r="Q160" s="39">
        <v>0</v>
      </c>
      <c r="R160" s="39">
        <v>0</v>
      </c>
      <c r="S160" s="36">
        <f aca="true" t="shared" si="78" ref="S160:S200">SUM(R160-Q160)</f>
        <v>0</v>
      </c>
    </row>
    <row r="161" spans="1:19" s="12" customFormat="1" ht="15.75">
      <c r="A161" s="7" t="s">
        <v>48</v>
      </c>
      <c r="B161" s="36">
        <f aca="true" t="shared" si="79" ref="B161:D172">SUM(E161,H161,K161,N161,Q161)</f>
        <v>2500</v>
      </c>
      <c r="C161" s="36">
        <f t="shared" si="79"/>
        <v>2500</v>
      </c>
      <c r="D161" s="36">
        <f t="shared" si="79"/>
        <v>0</v>
      </c>
      <c r="E161" s="39">
        <v>0</v>
      </c>
      <c r="F161" s="39">
        <v>0</v>
      </c>
      <c r="G161" s="36">
        <f t="shared" si="74"/>
        <v>0</v>
      </c>
      <c r="H161" s="39">
        <v>0</v>
      </c>
      <c r="I161" s="39">
        <v>0</v>
      </c>
      <c r="J161" s="36">
        <f t="shared" si="75"/>
        <v>0</v>
      </c>
      <c r="K161" s="39">
        <v>2500</v>
      </c>
      <c r="L161" s="39">
        <v>2500</v>
      </c>
      <c r="M161" s="36">
        <f t="shared" si="76"/>
        <v>0</v>
      </c>
      <c r="N161" s="39">
        <v>0</v>
      </c>
      <c r="O161" s="39">
        <v>0</v>
      </c>
      <c r="P161" s="36">
        <f t="shared" si="77"/>
        <v>0</v>
      </c>
      <c r="Q161" s="39">
        <v>0</v>
      </c>
      <c r="R161" s="39">
        <v>0</v>
      </c>
      <c r="S161" s="36">
        <f t="shared" si="78"/>
        <v>0</v>
      </c>
    </row>
    <row r="162" spans="1:19" s="12" customFormat="1" ht="15.75">
      <c r="A162" s="7" t="s">
        <v>23</v>
      </c>
      <c r="B162" s="36">
        <f t="shared" si="79"/>
        <v>1000</v>
      </c>
      <c r="C162" s="36">
        <f t="shared" si="79"/>
        <v>591</v>
      </c>
      <c r="D162" s="36">
        <f t="shared" si="79"/>
        <v>-409</v>
      </c>
      <c r="E162" s="39">
        <v>0</v>
      </c>
      <c r="F162" s="39">
        <v>0</v>
      </c>
      <c r="G162" s="36">
        <f t="shared" si="74"/>
        <v>0</v>
      </c>
      <c r="H162" s="39">
        <v>0</v>
      </c>
      <c r="I162" s="39">
        <v>0</v>
      </c>
      <c r="J162" s="36">
        <f t="shared" si="75"/>
        <v>0</v>
      </c>
      <c r="K162" s="39">
        <v>1000</v>
      </c>
      <c r="L162" s="39">
        <v>591</v>
      </c>
      <c r="M162" s="36">
        <f t="shared" si="76"/>
        <v>-409</v>
      </c>
      <c r="N162" s="39">
        <v>0</v>
      </c>
      <c r="O162" s="39">
        <v>0</v>
      </c>
      <c r="P162" s="36">
        <f t="shared" si="77"/>
        <v>0</v>
      </c>
      <c r="Q162" s="39">
        <v>0</v>
      </c>
      <c r="R162" s="39">
        <v>0</v>
      </c>
      <c r="S162" s="36">
        <f t="shared" si="78"/>
        <v>0</v>
      </c>
    </row>
    <row r="163" spans="1:19" s="12" customFormat="1" ht="15.75">
      <c r="A163" s="7" t="s">
        <v>135</v>
      </c>
      <c r="B163" s="36">
        <f t="shared" si="79"/>
        <v>25000</v>
      </c>
      <c r="C163" s="36">
        <f t="shared" si="79"/>
        <v>25000</v>
      </c>
      <c r="D163" s="36">
        <f t="shared" si="79"/>
        <v>0</v>
      </c>
      <c r="E163" s="39">
        <v>0</v>
      </c>
      <c r="F163" s="39">
        <v>0</v>
      </c>
      <c r="G163" s="36">
        <f t="shared" si="74"/>
        <v>0</v>
      </c>
      <c r="H163" s="39">
        <v>0</v>
      </c>
      <c r="I163" s="39">
        <v>0</v>
      </c>
      <c r="J163" s="36">
        <f t="shared" si="75"/>
        <v>0</v>
      </c>
      <c r="K163" s="39">
        <v>0</v>
      </c>
      <c r="L163" s="39">
        <v>0</v>
      </c>
      <c r="M163" s="36">
        <f t="shared" si="76"/>
        <v>0</v>
      </c>
      <c r="N163" s="39">
        <v>0</v>
      </c>
      <c r="O163" s="39">
        <v>0</v>
      </c>
      <c r="P163" s="36">
        <f t="shared" si="77"/>
        <v>0</v>
      </c>
      <c r="Q163" s="39">
        <v>25000</v>
      </c>
      <c r="R163" s="39">
        <v>25000</v>
      </c>
      <c r="S163" s="36">
        <f t="shared" si="78"/>
        <v>0</v>
      </c>
    </row>
    <row r="164" spans="1:19" s="12" customFormat="1" ht="15.75">
      <c r="A164" s="7" t="s">
        <v>25</v>
      </c>
      <c r="B164" s="36">
        <f t="shared" si="79"/>
        <v>3000</v>
      </c>
      <c r="C164" s="36">
        <f t="shared" si="79"/>
        <v>3000</v>
      </c>
      <c r="D164" s="36">
        <f t="shared" si="79"/>
        <v>0</v>
      </c>
      <c r="E164" s="39">
        <v>0</v>
      </c>
      <c r="F164" s="39">
        <v>0</v>
      </c>
      <c r="G164" s="36">
        <f t="shared" si="74"/>
        <v>0</v>
      </c>
      <c r="H164" s="39">
        <v>0</v>
      </c>
      <c r="I164" s="39">
        <v>0</v>
      </c>
      <c r="J164" s="36">
        <f t="shared" si="75"/>
        <v>0</v>
      </c>
      <c r="K164" s="39">
        <v>3000</v>
      </c>
      <c r="L164" s="39">
        <v>3000</v>
      </c>
      <c r="M164" s="36">
        <f t="shared" si="76"/>
        <v>0</v>
      </c>
      <c r="N164" s="39">
        <v>0</v>
      </c>
      <c r="O164" s="39">
        <v>0</v>
      </c>
      <c r="P164" s="36">
        <f t="shared" si="77"/>
        <v>0</v>
      </c>
      <c r="Q164" s="39">
        <v>0</v>
      </c>
      <c r="R164" s="39">
        <v>0</v>
      </c>
      <c r="S164" s="36">
        <f t="shared" si="78"/>
        <v>0</v>
      </c>
    </row>
    <row r="165" spans="1:19" s="12" customFormat="1" ht="15.75">
      <c r="A165" s="7" t="s">
        <v>71</v>
      </c>
      <c r="B165" s="36">
        <f t="shared" si="79"/>
        <v>2500</v>
      </c>
      <c r="C165" s="36">
        <f t="shared" si="79"/>
        <v>2500</v>
      </c>
      <c r="D165" s="36">
        <f t="shared" si="79"/>
        <v>0</v>
      </c>
      <c r="E165" s="39">
        <v>0</v>
      </c>
      <c r="F165" s="39">
        <v>0</v>
      </c>
      <c r="G165" s="36">
        <f t="shared" si="74"/>
        <v>0</v>
      </c>
      <c r="H165" s="39">
        <v>0</v>
      </c>
      <c r="I165" s="39">
        <v>0</v>
      </c>
      <c r="J165" s="36">
        <f t="shared" si="75"/>
        <v>0</v>
      </c>
      <c r="K165" s="39">
        <v>2500</v>
      </c>
      <c r="L165" s="39">
        <v>2500</v>
      </c>
      <c r="M165" s="36">
        <f t="shared" si="76"/>
        <v>0</v>
      </c>
      <c r="N165" s="39">
        <v>0</v>
      </c>
      <c r="O165" s="39">
        <v>0</v>
      </c>
      <c r="P165" s="36">
        <f t="shared" si="77"/>
        <v>0</v>
      </c>
      <c r="Q165" s="39">
        <v>0</v>
      </c>
      <c r="R165" s="39">
        <v>0</v>
      </c>
      <c r="S165" s="36">
        <f t="shared" si="78"/>
        <v>0</v>
      </c>
    </row>
    <row r="166" spans="1:19" s="12" customFormat="1" ht="15.75">
      <c r="A166" s="7" t="s">
        <v>62</v>
      </c>
      <c r="B166" s="36">
        <f t="shared" si="79"/>
        <v>2500</v>
      </c>
      <c r="C166" s="36">
        <f t="shared" si="79"/>
        <v>2500</v>
      </c>
      <c r="D166" s="36">
        <f t="shared" si="79"/>
        <v>0</v>
      </c>
      <c r="E166" s="39">
        <v>0</v>
      </c>
      <c r="F166" s="39">
        <v>0</v>
      </c>
      <c r="G166" s="36">
        <f t="shared" si="74"/>
        <v>0</v>
      </c>
      <c r="H166" s="39">
        <v>0</v>
      </c>
      <c r="I166" s="39">
        <v>0</v>
      </c>
      <c r="J166" s="36">
        <f t="shared" si="75"/>
        <v>0</v>
      </c>
      <c r="K166" s="39">
        <v>2500</v>
      </c>
      <c r="L166" s="39">
        <v>2500</v>
      </c>
      <c r="M166" s="36">
        <f t="shared" si="76"/>
        <v>0</v>
      </c>
      <c r="N166" s="39">
        <v>0</v>
      </c>
      <c r="O166" s="39">
        <v>0</v>
      </c>
      <c r="P166" s="36">
        <f t="shared" si="77"/>
        <v>0</v>
      </c>
      <c r="Q166" s="39">
        <v>0</v>
      </c>
      <c r="R166" s="39">
        <v>0</v>
      </c>
      <c r="S166" s="36">
        <f t="shared" si="78"/>
        <v>0</v>
      </c>
    </row>
    <row r="167" spans="1:19" s="12" customFormat="1" ht="15.75">
      <c r="A167" s="7" t="s">
        <v>63</v>
      </c>
      <c r="B167" s="36">
        <f t="shared" si="79"/>
        <v>1500</v>
      </c>
      <c r="C167" s="36">
        <f t="shared" si="79"/>
        <v>1500</v>
      </c>
      <c r="D167" s="36">
        <f t="shared" si="79"/>
        <v>0</v>
      </c>
      <c r="E167" s="39">
        <v>0</v>
      </c>
      <c r="F167" s="39">
        <v>0</v>
      </c>
      <c r="G167" s="36">
        <f t="shared" si="74"/>
        <v>0</v>
      </c>
      <c r="H167" s="39">
        <v>0</v>
      </c>
      <c r="I167" s="39">
        <v>0</v>
      </c>
      <c r="J167" s="36">
        <f t="shared" si="75"/>
        <v>0</v>
      </c>
      <c r="K167" s="39">
        <v>1500</v>
      </c>
      <c r="L167" s="39">
        <v>1500</v>
      </c>
      <c r="M167" s="36">
        <f t="shared" si="76"/>
        <v>0</v>
      </c>
      <c r="N167" s="39">
        <v>0</v>
      </c>
      <c r="O167" s="39">
        <v>0</v>
      </c>
      <c r="P167" s="36">
        <f t="shared" si="77"/>
        <v>0</v>
      </c>
      <c r="Q167" s="39">
        <v>0</v>
      </c>
      <c r="R167" s="39">
        <v>0</v>
      </c>
      <c r="S167" s="36">
        <f t="shared" si="78"/>
        <v>0</v>
      </c>
    </row>
    <row r="168" spans="1:19" s="12" customFormat="1" ht="15.75">
      <c r="A168" s="8" t="s">
        <v>51</v>
      </c>
      <c r="B168" s="36">
        <f t="shared" si="79"/>
        <v>1000</v>
      </c>
      <c r="C168" s="36">
        <f t="shared" si="79"/>
        <v>1000</v>
      </c>
      <c r="D168" s="36">
        <f t="shared" si="79"/>
        <v>0</v>
      </c>
      <c r="E168" s="39">
        <v>0</v>
      </c>
      <c r="F168" s="39">
        <v>0</v>
      </c>
      <c r="G168" s="36">
        <f t="shared" si="74"/>
        <v>0</v>
      </c>
      <c r="H168" s="39">
        <v>0</v>
      </c>
      <c r="I168" s="39">
        <v>0</v>
      </c>
      <c r="J168" s="36">
        <f t="shared" si="75"/>
        <v>0</v>
      </c>
      <c r="K168" s="39">
        <v>1000</v>
      </c>
      <c r="L168" s="39">
        <v>1000</v>
      </c>
      <c r="M168" s="36">
        <f t="shared" si="76"/>
        <v>0</v>
      </c>
      <c r="N168" s="39">
        <v>0</v>
      </c>
      <c r="O168" s="39">
        <v>0</v>
      </c>
      <c r="P168" s="36">
        <f t="shared" si="77"/>
        <v>0</v>
      </c>
      <c r="Q168" s="39">
        <v>0</v>
      </c>
      <c r="R168" s="39">
        <v>0</v>
      </c>
      <c r="S168" s="36">
        <f t="shared" si="78"/>
        <v>0</v>
      </c>
    </row>
    <row r="169" spans="1:19" s="12" customFormat="1" ht="15.75">
      <c r="A169" s="7" t="s">
        <v>27</v>
      </c>
      <c r="B169" s="36">
        <f t="shared" si="79"/>
        <v>2500</v>
      </c>
      <c r="C169" s="36">
        <f t="shared" si="79"/>
        <v>2500</v>
      </c>
      <c r="D169" s="36">
        <f t="shared" si="79"/>
        <v>0</v>
      </c>
      <c r="E169" s="39">
        <v>0</v>
      </c>
      <c r="F169" s="39">
        <v>0</v>
      </c>
      <c r="G169" s="36">
        <f t="shared" si="74"/>
        <v>0</v>
      </c>
      <c r="H169" s="39">
        <v>0</v>
      </c>
      <c r="I169" s="39">
        <v>0</v>
      </c>
      <c r="J169" s="36">
        <f t="shared" si="75"/>
        <v>0</v>
      </c>
      <c r="K169" s="39">
        <v>2500</v>
      </c>
      <c r="L169" s="39">
        <v>2500</v>
      </c>
      <c r="M169" s="36">
        <f t="shared" si="76"/>
        <v>0</v>
      </c>
      <c r="N169" s="39">
        <v>0</v>
      </c>
      <c r="O169" s="39">
        <v>0</v>
      </c>
      <c r="P169" s="36">
        <f t="shared" si="77"/>
        <v>0</v>
      </c>
      <c r="Q169" s="39">
        <v>0</v>
      </c>
      <c r="R169" s="39">
        <v>0</v>
      </c>
      <c r="S169" s="36">
        <f t="shared" si="78"/>
        <v>0</v>
      </c>
    </row>
    <row r="170" spans="1:19" s="12" customFormat="1" ht="15.75">
      <c r="A170" s="8" t="s">
        <v>136</v>
      </c>
      <c r="B170" s="36">
        <f t="shared" si="79"/>
        <v>1500</v>
      </c>
      <c r="C170" s="36">
        <f t="shared" si="79"/>
        <v>1500</v>
      </c>
      <c r="D170" s="36">
        <f t="shared" si="79"/>
        <v>0</v>
      </c>
      <c r="E170" s="39">
        <v>0</v>
      </c>
      <c r="F170" s="39">
        <v>0</v>
      </c>
      <c r="G170" s="36">
        <f t="shared" si="74"/>
        <v>0</v>
      </c>
      <c r="H170" s="39">
        <v>0</v>
      </c>
      <c r="I170" s="39">
        <v>0</v>
      </c>
      <c r="J170" s="36">
        <f t="shared" si="75"/>
        <v>0</v>
      </c>
      <c r="K170" s="39">
        <v>1500</v>
      </c>
      <c r="L170" s="39">
        <v>1500</v>
      </c>
      <c r="M170" s="36">
        <f t="shared" si="76"/>
        <v>0</v>
      </c>
      <c r="N170" s="39">
        <v>0</v>
      </c>
      <c r="O170" s="39">
        <v>0</v>
      </c>
      <c r="P170" s="36">
        <f t="shared" si="77"/>
        <v>0</v>
      </c>
      <c r="Q170" s="39">
        <v>0</v>
      </c>
      <c r="R170" s="39">
        <v>0</v>
      </c>
      <c r="S170" s="36">
        <f t="shared" si="78"/>
        <v>0</v>
      </c>
    </row>
    <row r="171" spans="1:19" s="12" customFormat="1" ht="15.75">
      <c r="A171" s="7" t="s">
        <v>66</v>
      </c>
      <c r="B171" s="36">
        <f t="shared" si="79"/>
        <v>2000</v>
      </c>
      <c r="C171" s="36">
        <f t="shared" si="79"/>
        <v>2000</v>
      </c>
      <c r="D171" s="36">
        <f t="shared" si="79"/>
        <v>0</v>
      </c>
      <c r="E171" s="37">
        <v>0</v>
      </c>
      <c r="F171" s="37">
        <v>0</v>
      </c>
      <c r="G171" s="36">
        <f t="shared" si="74"/>
        <v>0</v>
      </c>
      <c r="H171" s="37">
        <v>0</v>
      </c>
      <c r="I171" s="37">
        <v>0</v>
      </c>
      <c r="J171" s="36">
        <f t="shared" si="75"/>
        <v>0</v>
      </c>
      <c r="K171" s="37">
        <v>2000</v>
      </c>
      <c r="L171" s="37">
        <v>2000</v>
      </c>
      <c r="M171" s="36">
        <f t="shared" si="76"/>
        <v>0</v>
      </c>
      <c r="N171" s="37">
        <v>0</v>
      </c>
      <c r="O171" s="37">
        <v>0</v>
      </c>
      <c r="P171" s="36">
        <f t="shared" si="77"/>
        <v>0</v>
      </c>
      <c r="Q171" s="37">
        <v>0</v>
      </c>
      <c r="R171" s="37">
        <v>0</v>
      </c>
      <c r="S171" s="36">
        <f t="shared" si="78"/>
        <v>0</v>
      </c>
    </row>
    <row r="172" spans="1:19" s="12" customFormat="1" ht="15.75">
      <c r="A172" s="7" t="s">
        <v>53</v>
      </c>
      <c r="B172" s="36">
        <f t="shared" si="79"/>
        <v>4000</v>
      </c>
      <c r="C172" s="36">
        <f t="shared" si="79"/>
        <v>4000</v>
      </c>
      <c r="D172" s="36">
        <f t="shared" si="79"/>
        <v>0</v>
      </c>
      <c r="E172" s="39">
        <v>0</v>
      </c>
      <c r="F172" s="39">
        <v>0</v>
      </c>
      <c r="G172" s="36">
        <f t="shared" si="74"/>
        <v>0</v>
      </c>
      <c r="H172" s="39">
        <v>0</v>
      </c>
      <c r="I172" s="39">
        <v>0</v>
      </c>
      <c r="J172" s="36">
        <f t="shared" si="75"/>
        <v>0</v>
      </c>
      <c r="K172" s="39">
        <v>4000</v>
      </c>
      <c r="L172" s="39">
        <v>4000</v>
      </c>
      <c r="M172" s="36">
        <f t="shared" si="76"/>
        <v>0</v>
      </c>
      <c r="N172" s="39">
        <v>0</v>
      </c>
      <c r="O172" s="39">
        <v>0</v>
      </c>
      <c r="P172" s="36">
        <f t="shared" si="77"/>
        <v>0</v>
      </c>
      <c r="Q172" s="39">
        <v>0</v>
      </c>
      <c r="R172" s="39">
        <v>0</v>
      </c>
      <c r="S172" s="36">
        <f t="shared" si="78"/>
        <v>0</v>
      </c>
    </row>
    <row r="173" spans="1:19" s="12" customFormat="1" ht="15.75">
      <c r="A173" s="6" t="s">
        <v>137</v>
      </c>
      <c r="B173" s="40">
        <f>SUM(B174,B175,B176,B177,B178)</f>
        <v>10000</v>
      </c>
      <c r="C173" s="40">
        <f aca="true" t="shared" si="80" ref="C173:R173">SUM(C174,C175,C176,C177,C178)</f>
        <v>10000</v>
      </c>
      <c r="D173" s="40">
        <f t="shared" si="80"/>
        <v>0</v>
      </c>
      <c r="E173" s="40">
        <f t="shared" si="80"/>
        <v>0</v>
      </c>
      <c r="F173" s="40">
        <f t="shared" si="80"/>
        <v>0</v>
      </c>
      <c r="G173" s="40">
        <f t="shared" si="80"/>
        <v>0</v>
      </c>
      <c r="H173" s="40">
        <f t="shared" si="80"/>
        <v>0</v>
      </c>
      <c r="I173" s="40">
        <f t="shared" si="80"/>
        <v>0</v>
      </c>
      <c r="J173" s="40">
        <f t="shared" si="80"/>
        <v>0</v>
      </c>
      <c r="K173" s="40">
        <f t="shared" si="80"/>
        <v>10000</v>
      </c>
      <c r="L173" s="40">
        <f t="shared" si="80"/>
        <v>10000</v>
      </c>
      <c r="M173" s="40">
        <f>SUM(M174,M175,M176,M177,M178)</f>
        <v>0</v>
      </c>
      <c r="N173" s="40">
        <f t="shared" si="80"/>
        <v>0</v>
      </c>
      <c r="O173" s="40">
        <f t="shared" si="80"/>
        <v>0</v>
      </c>
      <c r="P173" s="40">
        <f t="shared" si="80"/>
        <v>0</v>
      </c>
      <c r="Q173" s="40">
        <f t="shared" si="80"/>
        <v>0</v>
      </c>
      <c r="R173" s="40">
        <f t="shared" si="80"/>
        <v>0</v>
      </c>
      <c r="S173" s="40">
        <f>SUM(S174,S175,S176,S177,S178)</f>
        <v>0</v>
      </c>
    </row>
    <row r="174" spans="1:19" s="12" customFormat="1" ht="15.75">
      <c r="A174" s="8" t="s">
        <v>55</v>
      </c>
      <c r="B174" s="36">
        <f aca="true" t="shared" si="81" ref="B174:D178">SUM(E174,H174,K174,N174,Q174)</f>
        <v>1500</v>
      </c>
      <c r="C174" s="36">
        <f t="shared" si="81"/>
        <v>1500</v>
      </c>
      <c r="D174" s="36">
        <f t="shared" si="81"/>
        <v>0</v>
      </c>
      <c r="E174" s="39">
        <v>0</v>
      </c>
      <c r="F174" s="39">
        <v>0</v>
      </c>
      <c r="G174" s="36">
        <f t="shared" si="74"/>
        <v>0</v>
      </c>
      <c r="H174" s="39">
        <v>0</v>
      </c>
      <c r="I174" s="39">
        <v>0</v>
      </c>
      <c r="J174" s="36">
        <f t="shared" si="75"/>
        <v>0</v>
      </c>
      <c r="K174" s="39">
        <v>1500</v>
      </c>
      <c r="L174" s="39">
        <v>1500</v>
      </c>
      <c r="M174" s="36">
        <f t="shared" si="76"/>
        <v>0</v>
      </c>
      <c r="N174" s="39">
        <v>0</v>
      </c>
      <c r="O174" s="39">
        <v>0</v>
      </c>
      <c r="P174" s="36">
        <f t="shared" si="77"/>
        <v>0</v>
      </c>
      <c r="Q174" s="39">
        <v>0</v>
      </c>
      <c r="R174" s="39">
        <v>0</v>
      </c>
      <c r="S174" s="36">
        <f t="shared" si="78"/>
        <v>0</v>
      </c>
    </row>
    <row r="175" spans="1:19" s="12" customFormat="1" ht="15.75">
      <c r="A175" s="7" t="s">
        <v>24</v>
      </c>
      <c r="B175" s="36">
        <f t="shared" si="81"/>
        <v>4000</v>
      </c>
      <c r="C175" s="36">
        <f t="shared" si="81"/>
        <v>4000</v>
      </c>
      <c r="D175" s="36">
        <f t="shared" si="81"/>
        <v>0</v>
      </c>
      <c r="E175" s="39">
        <v>0</v>
      </c>
      <c r="F175" s="39">
        <v>0</v>
      </c>
      <c r="G175" s="36">
        <f t="shared" si="74"/>
        <v>0</v>
      </c>
      <c r="H175" s="39">
        <v>0</v>
      </c>
      <c r="I175" s="39">
        <v>0</v>
      </c>
      <c r="J175" s="36">
        <f t="shared" si="75"/>
        <v>0</v>
      </c>
      <c r="K175" s="39">
        <v>4000</v>
      </c>
      <c r="L175" s="39">
        <v>4000</v>
      </c>
      <c r="M175" s="36">
        <f t="shared" si="76"/>
        <v>0</v>
      </c>
      <c r="N175" s="39">
        <v>0</v>
      </c>
      <c r="O175" s="39">
        <v>0</v>
      </c>
      <c r="P175" s="36">
        <f t="shared" si="77"/>
        <v>0</v>
      </c>
      <c r="Q175" s="39">
        <v>0</v>
      </c>
      <c r="R175" s="39">
        <v>0</v>
      </c>
      <c r="S175" s="36">
        <f t="shared" si="78"/>
        <v>0</v>
      </c>
    </row>
    <row r="176" spans="1:19" s="12" customFormat="1" ht="15.75">
      <c r="A176" s="7" t="s">
        <v>56</v>
      </c>
      <c r="B176" s="36">
        <f t="shared" si="81"/>
        <v>2500</v>
      </c>
      <c r="C176" s="36">
        <f t="shared" si="81"/>
        <v>2500</v>
      </c>
      <c r="D176" s="36">
        <f t="shared" si="81"/>
        <v>0</v>
      </c>
      <c r="E176" s="39">
        <v>0</v>
      </c>
      <c r="F176" s="39">
        <v>0</v>
      </c>
      <c r="G176" s="36">
        <f t="shared" si="74"/>
        <v>0</v>
      </c>
      <c r="H176" s="39">
        <v>0</v>
      </c>
      <c r="I176" s="39">
        <v>0</v>
      </c>
      <c r="J176" s="36">
        <f t="shared" si="75"/>
        <v>0</v>
      </c>
      <c r="K176" s="39">
        <v>2500</v>
      </c>
      <c r="L176" s="39">
        <v>2500</v>
      </c>
      <c r="M176" s="36">
        <f t="shared" si="76"/>
        <v>0</v>
      </c>
      <c r="N176" s="39">
        <v>0</v>
      </c>
      <c r="O176" s="39">
        <v>0</v>
      </c>
      <c r="P176" s="36">
        <f t="shared" si="77"/>
        <v>0</v>
      </c>
      <c r="Q176" s="39">
        <v>0</v>
      </c>
      <c r="R176" s="39">
        <v>0</v>
      </c>
      <c r="S176" s="36">
        <f t="shared" si="78"/>
        <v>0</v>
      </c>
    </row>
    <row r="177" spans="1:19" s="12" customFormat="1" ht="15.75">
      <c r="A177" s="7" t="s">
        <v>65</v>
      </c>
      <c r="B177" s="36">
        <f t="shared" si="81"/>
        <v>1000</v>
      </c>
      <c r="C177" s="36">
        <f t="shared" si="81"/>
        <v>1000</v>
      </c>
      <c r="D177" s="36">
        <f t="shared" si="81"/>
        <v>0</v>
      </c>
      <c r="E177" s="39">
        <v>0</v>
      </c>
      <c r="F177" s="39">
        <v>0</v>
      </c>
      <c r="G177" s="36">
        <f t="shared" si="74"/>
        <v>0</v>
      </c>
      <c r="H177" s="39">
        <v>0</v>
      </c>
      <c r="I177" s="39">
        <v>0</v>
      </c>
      <c r="J177" s="36">
        <f t="shared" si="75"/>
        <v>0</v>
      </c>
      <c r="K177" s="39">
        <v>1000</v>
      </c>
      <c r="L177" s="39">
        <v>1000</v>
      </c>
      <c r="M177" s="36">
        <f t="shared" si="76"/>
        <v>0</v>
      </c>
      <c r="N177" s="39">
        <v>0</v>
      </c>
      <c r="O177" s="39">
        <v>0</v>
      </c>
      <c r="P177" s="36">
        <f t="shared" si="77"/>
        <v>0</v>
      </c>
      <c r="Q177" s="39">
        <v>0</v>
      </c>
      <c r="R177" s="39">
        <v>0</v>
      </c>
      <c r="S177" s="36">
        <f t="shared" si="78"/>
        <v>0</v>
      </c>
    </row>
    <row r="178" spans="1:19" s="12" customFormat="1" ht="15.75">
      <c r="A178" s="8" t="s">
        <v>136</v>
      </c>
      <c r="B178" s="36">
        <f t="shared" si="81"/>
        <v>1000</v>
      </c>
      <c r="C178" s="36">
        <f t="shared" si="81"/>
        <v>1000</v>
      </c>
      <c r="D178" s="36">
        <f t="shared" si="81"/>
        <v>0</v>
      </c>
      <c r="E178" s="39">
        <v>0</v>
      </c>
      <c r="F178" s="39">
        <v>0</v>
      </c>
      <c r="G178" s="36">
        <f t="shared" si="74"/>
        <v>0</v>
      </c>
      <c r="H178" s="39">
        <v>0</v>
      </c>
      <c r="I178" s="39">
        <v>0</v>
      </c>
      <c r="J178" s="36">
        <f t="shared" si="75"/>
        <v>0</v>
      </c>
      <c r="K178" s="39">
        <v>1000</v>
      </c>
      <c r="L178" s="39">
        <v>1000</v>
      </c>
      <c r="M178" s="36">
        <f t="shared" si="76"/>
        <v>0</v>
      </c>
      <c r="N178" s="39">
        <v>0</v>
      </c>
      <c r="O178" s="39">
        <v>0</v>
      </c>
      <c r="P178" s="36">
        <f t="shared" si="77"/>
        <v>0</v>
      </c>
      <c r="Q178" s="39">
        <v>0</v>
      </c>
      <c r="R178" s="39">
        <v>0</v>
      </c>
      <c r="S178" s="36">
        <f t="shared" si="78"/>
        <v>0</v>
      </c>
    </row>
    <row r="179" spans="1:19" s="12" customFormat="1" ht="15" customHeight="1">
      <c r="A179" s="6" t="s">
        <v>73</v>
      </c>
      <c r="B179" s="40">
        <f aca="true" t="shared" si="82" ref="B179:S179">SUM(B180)</f>
        <v>60000</v>
      </c>
      <c r="C179" s="40">
        <f t="shared" si="82"/>
        <v>60000</v>
      </c>
      <c r="D179" s="40">
        <f t="shared" si="82"/>
        <v>0</v>
      </c>
      <c r="E179" s="40">
        <f t="shared" si="82"/>
        <v>0</v>
      </c>
      <c r="F179" s="40">
        <f t="shared" si="82"/>
        <v>0</v>
      </c>
      <c r="G179" s="40">
        <f t="shared" si="82"/>
        <v>0</v>
      </c>
      <c r="H179" s="40">
        <f t="shared" si="82"/>
        <v>0</v>
      </c>
      <c r="I179" s="40">
        <f t="shared" si="82"/>
        <v>0</v>
      </c>
      <c r="J179" s="40">
        <f t="shared" si="82"/>
        <v>0</v>
      </c>
      <c r="K179" s="40">
        <f t="shared" si="82"/>
        <v>30000</v>
      </c>
      <c r="L179" s="40">
        <f t="shared" si="82"/>
        <v>60000</v>
      </c>
      <c r="M179" s="40">
        <f t="shared" si="82"/>
        <v>30000</v>
      </c>
      <c r="N179" s="40">
        <f t="shared" si="82"/>
        <v>0</v>
      </c>
      <c r="O179" s="40">
        <f t="shared" si="82"/>
        <v>0</v>
      </c>
      <c r="P179" s="40">
        <f t="shared" si="82"/>
        <v>0</v>
      </c>
      <c r="Q179" s="40">
        <f t="shared" si="82"/>
        <v>30000</v>
      </c>
      <c r="R179" s="40">
        <f t="shared" si="82"/>
        <v>0</v>
      </c>
      <c r="S179" s="40">
        <f t="shared" si="82"/>
        <v>-30000</v>
      </c>
    </row>
    <row r="180" spans="1:19" s="12" customFormat="1" ht="15.75">
      <c r="A180" s="7" t="s">
        <v>168</v>
      </c>
      <c r="B180" s="36">
        <f>SUM(E180,H180,K180,N180,Q180)</f>
        <v>60000</v>
      </c>
      <c r="C180" s="36">
        <f>SUM(F180,I180,L180,O180,R180)</f>
        <v>60000</v>
      </c>
      <c r="D180" s="36">
        <f>SUM(G180,J180,M180,P180,S180)</f>
        <v>0</v>
      </c>
      <c r="E180" s="39">
        <v>0</v>
      </c>
      <c r="F180" s="39">
        <v>0</v>
      </c>
      <c r="G180" s="36">
        <f t="shared" si="74"/>
        <v>0</v>
      </c>
      <c r="H180" s="39">
        <v>0</v>
      </c>
      <c r="I180" s="39">
        <v>0</v>
      </c>
      <c r="J180" s="36">
        <f t="shared" si="75"/>
        <v>0</v>
      </c>
      <c r="K180" s="39">
        <v>30000</v>
      </c>
      <c r="L180" s="39">
        <v>60000</v>
      </c>
      <c r="M180" s="36">
        <f t="shared" si="76"/>
        <v>30000</v>
      </c>
      <c r="N180" s="39">
        <v>0</v>
      </c>
      <c r="O180" s="39">
        <v>0</v>
      </c>
      <c r="P180" s="36">
        <f t="shared" si="77"/>
        <v>0</v>
      </c>
      <c r="Q180" s="39">
        <v>30000</v>
      </c>
      <c r="R180" s="39">
        <v>0</v>
      </c>
      <c r="S180" s="36">
        <f t="shared" si="78"/>
        <v>-30000</v>
      </c>
    </row>
    <row r="181" spans="1:19" s="13" customFormat="1" ht="15.75">
      <c r="A181" s="6" t="s">
        <v>74</v>
      </c>
      <c r="B181" s="40">
        <f aca="true" t="shared" si="83" ref="B181:S181">SUM(B182,B183,B184,B185,B186,B187,B188,B189,B190,B191,B192,B193,B194,B195,B196,B197,B198,B199,B200)</f>
        <v>256100</v>
      </c>
      <c r="C181" s="40">
        <f t="shared" si="83"/>
        <v>256100</v>
      </c>
      <c r="D181" s="40">
        <f t="shared" si="83"/>
        <v>0</v>
      </c>
      <c r="E181" s="40">
        <f t="shared" si="83"/>
        <v>10000</v>
      </c>
      <c r="F181" s="40">
        <f t="shared" si="83"/>
        <v>10000</v>
      </c>
      <c r="G181" s="40">
        <f t="shared" si="83"/>
        <v>0</v>
      </c>
      <c r="H181" s="40">
        <f t="shared" si="83"/>
        <v>20500</v>
      </c>
      <c r="I181" s="40">
        <f t="shared" si="83"/>
        <v>20500</v>
      </c>
      <c r="J181" s="40">
        <f>SUM(J182,J183,J184,J185,J186,J187,J188,J189,J190,J191,J192,J193,J194,J195,J196,J197,J198,J199,J200)</f>
        <v>0</v>
      </c>
      <c r="K181" s="40">
        <f t="shared" si="83"/>
        <v>109600</v>
      </c>
      <c r="L181" s="40">
        <f t="shared" si="83"/>
        <v>109600</v>
      </c>
      <c r="M181" s="40">
        <f t="shared" si="83"/>
        <v>0</v>
      </c>
      <c r="N181" s="40">
        <f t="shared" si="83"/>
        <v>0</v>
      </c>
      <c r="O181" s="40">
        <f t="shared" si="83"/>
        <v>0</v>
      </c>
      <c r="P181" s="40">
        <f>SUM(P182,P183,P184,P185,P186,P187,P188,P189,P190,P191,P192,P193,P194,P195,P196,P197,P198,P199,P200)</f>
        <v>0</v>
      </c>
      <c r="Q181" s="40">
        <f t="shared" si="83"/>
        <v>116000</v>
      </c>
      <c r="R181" s="40">
        <f t="shared" si="83"/>
        <v>116000</v>
      </c>
      <c r="S181" s="40">
        <f t="shared" si="83"/>
        <v>0</v>
      </c>
    </row>
    <row r="182" spans="1:19" s="12" customFormat="1" ht="15.75">
      <c r="A182" s="7" t="s">
        <v>75</v>
      </c>
      <c r="B182" s="36">
        <f>SUM(E182,H182,K182,N182,Q182)</f>
        <v>15000</v>
      </c>
      <c r="C182" s="36">
        <f>SUM(F182,I182,L182,O182,R182)</f>
        <v>15000</v>
      </c>
      <c r="D182" s="36">
        <f>SUM(G182,J182,M182,P182,S182)</f>
        <v>0</v>
      </c>
      <c r="E182" s="39">
        <v>10000</v>
      </c>
      <c r="F182" s="39">
        <v>10000</v>
      </c>
      <c r="G182" s="36">
        <f t="shared" si="74"/>
        <v>0</v>
      </c>
      <c r="H182" s="39">
        <v>5000</v>
      </c>
      <c r="I182" s="39">
        <v>5000</v>
      </c>
      <c r="J182" s="36">
        <f t="shared" si="75"/>
        <v>0</v>
      </c>
      <c r="K182" s="39">
        <v>0</v>
      </c>
      <c r="L182" s="39">
        <v>0</v>
      </c>
      <c r="M182" s="36">
        <f t="shared" si="76"/>
        <v>0</v>
      </c>
      <c r="N182" s="39">
        <v>0</v>
      </c>
      <c r="O182" s="39">
        <v>0</v>
      </c>
      <c r="P182" s="36">
        <f t="shared" si="77"/>
        <v>0</v>
      </c>
      <c r="Q182" s="39">
        <v>0</v>
      </c>
      <c r="R182" s="39">
        <v>0</v>
      </c>
      <c r="S182" s="36">
        <f t="shared" si="78"/>
        <v>0</v>
      </c>
    </row>
    <row r="183" spans="1:19" s="12" customFormat="1" ht="15.75">
      <c r="A183" s="7" t="s">
        <v>77</v>
      </c>
      <c r="B183" s="36">
        <f aca="true" t="shared" si="84" ref="B183:D200">SUM(E183,H183,K183,N183,Q183)</f>
        <v>10000</v>
      </c>
      <c r="C183" s="36">
        <f t="shared" si="84"/>
        <v>10000</v>
      </c>
      <c r="D183" s="36">
        <f t="shared" si="84"/>
        <v>0</v>
      </c>
      <c r="E183" s="39">
        <v>0</v>
      </c>
      <c r="F183" s="39">
        <v>0</v>
      </c>
      <c r="G183" s="36">
        <f t="shared" si="74"/>
        <v>0</v>
      </c>
      <c r="H183" s="39">
        <v>0</v>
      </c>
      <c r="I183" s="39">
        <v>0</v>
      </c>
      <c r="J183" s="36">
        <f t="shared" si="75"/>
        <v>0</v>
      </c>
      <c r="K183" s="39">
        <v>10000</v>
      </c>
      <c r="L183" s="39">
        <v>10000</v>
      </c>
      <c r="M183" s="36">
        <f t="shared" si="76"/>
        <v>0</v>
      </c>
      <c r="N183" s="39">
        <v>0</v>
      </c>
      <c r="O183" s="39">
        <v>0</v>
      </c>
      <c r="P183" s="36">
        <f t="shared" si="77"/>
        <v>0</v>
      </c>
      <c r="Q183" s="39">
        <v>0</v>
      </c>
      <c r="R183" s="39">
        <v>0</v>
      </c>
      <c r="S183" s="36">
        <f t="shared" si="78"/>
        <v>0</v>
      </c>
    </row>
    <row r="184" spans="1:19" s="12" customFormat="1" ht="15.75">
      <c r="A184" s="7" t="s">
        <v>138</v>
      </c>
      <c r="B184" s="36">
        <f t="shared" si="84"/>
        <v>15000</v>
      </c>
      <c r="C184" s="36">
        <f t="shared" si="84"/>
        <v>15000</v>
      </c>
      <c r="D184" s="36">
        <f t="shared" si="84"/>
        <v>0</v>
      </c>
      <c r="E184" s="39">
        <v>0</v>
      </c>
      <c r="F184" s="39">
        <v>0</v>
      </c>
      <c r="G184" s="36">
        <f t="shared" si="74"/>
        <v>0</v>
      </c>
      <c r="H184" s="39">
        <v>0</v>
      </c>
      <c r="I184" s="39">
        <v>0</v>
      </c>
      <c r="J184" s="36">
        <f t="shared" si="75"/>
        <v>0</v>
      </c>
      <c r="K184" s="39">
        <v>0</v>
      </c>
      <c r="L184" s="39">
        <v>0</v>
      </c>
      <c r="M184" s="36">
        <f t="shared" si="76"/>
        <v>0</v>
      </c>
      <c r="N184" s="39">
        <v>0</v>
      </c>
      <c r="O184" s="39">
        <v>0</v>
      </c>
      <c r="P184" s="36">
        <f t="shared" si="77"/>
        <v>0</v>
      </c>
      <c r="Q184" s="39">
        <v>15000</v>
      </c>
      <c r="R184" s="39">
        <v>15000</v>
      </c>
      <c r="S184" s="36">
        <f t="shared" si="78"/>
        <v>0</v>
      </c>
    </row>
    <row r="185" spans="1:19" s="12" customFormat="1" ht="15.75">
      <c r="A185" s="7" t="s">
        <v>139</v>
      </c>
      <c r="B185" s="36">
        <f t="shared" si="84"/>
        <v>3500</v>
      </c>
      <c r="C185" s="36">
        <f t="shared" si="84"/>
        <v>3500</v>
      </c>
      <c r="D185" s="36">
        <f t="shared" si="84"/>
        <v>0</v>
      </c>
      <c r="E185" s="39">
        <v>0</v>
      </c>
      <c r="F185" s="39">
        <v>0</v>
      </c>
      <c r="G185" s="36">
        <f t="shared" si="74"/>
        <v>0</v>
      </c>
      <c r="H185" s="39">
        <v>3500</v>
      </c>
      <c r="I185" s="39">
        <v>3500</v>
      </c>
      <c r="J185" s="36">
        <f t="shared" si="75"/>
        <v>0</v>
      </c>
      <c r="K185" s="39">
        <v>0</v>
      </c>
      <c r="L185" s="39">
        <v>0</v>
      </c>
      <c r="M185" s="36">
        <f t="shared" si="76"/>
        <v>0</v>
      </c>
      <c r="N185" s="39">
        <v>0</v>
      </c>
      <c r="O185" s="39">
        <v>0</v>
      </c>
      <c r="P185" s="36">
        <f t="shared" si="77"/>
        <v>0</v>
      </c>
      <c r="Q185" s="39">
        <v>0</v>
      </c>
      <c r="R185" s="39">
        <v>0</v>
      </c>
      <c r="S185" s="36">
        <f t="shared" si="78"/>
        <v>0</v>
      </c>
    </row>
    <row r="186" spans="1:19" s="12" customFormat="1" ht="15.75">
      <c r="A186" s="7" t="s">
        <v>124</v>
      </c>
      <c r="B186" s="36">
        <f t="shared" si="84"/>
        <v>4500</v>
      </c>
      <c r="C186" s="36">
        <f t="shared" si="84"/>
        <v>4500</v>
      </c>
      <c r="D186" s="36">
        <f t="shared" si="84"/>
        <v>0</v>
      </c>
      <c r="E186" s="39">
        <v>0</v>
      </c>
      <c r="F186" s="39">
        <v>0</v>
      </c>
      <c r="G186" s="36">
        <f t="shared" si="74"/>
        <v>0</v>
      </c>
      <c r="H186" s="39">
        <v>0</v>
      </c>
      <c r="I186" s="39">
        <v>0</v>
      </c>
      <c r="J186" s="36">
        <f t="shared" si="75"/>
        <v>0</v>
      </c>
      <c r="K186" s="39">
        <v>0</v>
      </c>
      <c r="L186" s="39">
        <v>0</v>
      </c>
      <c r="M186" s="36">
        <f t="shared" si="76"/>
        <v>0</v>
      </c>
      <c r="N186" s="39">
        <v>0</v>
      </c>
      <c r="O186" s="39">
        <v>0</v>
      </c>
      <c r="P186" s="36">
        <f t="shared" si="77"/>
        <v>0</v>
      </c>
      <c r="Q186" s="39">
        <v>4500</v>
      </c>
      <c r="R186" s="39">
        <v>4500</v>
      </c>
      <c r="S186" s="36">
        <f t="shared" si="78"/>
        <v>0</v>
      </c>
    </row>
    <row r="187" spans="1:19" s="12" customFormat="1" ht="15.75">
      <c r="A187" s="7" t="s">
        <v>76</v>
      </c>
      <c r="B187" s="36">
        <f t="shared" si="84"/>
        <v>6000</v>
      </c>
      <c r="C187" s="36">
        <f t="shared" si="84"/>
        <v>6000</v>
      </c>
      <c r="D187" s="36">
        <f t="shared" si="84"/>
        <v>0</v>
      </c>
      <c r="E187" s="39">
        <v>0</v>
      </c>
      <c r="F187" s="39">
        <v>0</v>
      </c>
      <c r="G187" s="36">
        <f t="shared" si="74"/>
        <v>0</v>
      </c>
      <c r="H187" s="39">
        <v>0</v>
      </c>
      <c r="I187" s="39">
        <v>0</v>
      </c>
      <c r="J187" s="36">
        <f t="shared" si="75"/>
        <v>0</v>
      </c>
      <c r="K187" s="39">
        <v>0</v>
      </c>
      <c r="L187" s="39">
        <v>0</v>
      </c>
      <c r="M187" s="36">
        <f t="shared" si="76"/>
        <v>0</v>
      </c>
      <c r="N187" s="39">
        <v>0</v>
      </c>
      <c r="O187" s="39">
        <v>0</v>
      </c>
      <c r="P187" s="36">
        <f t="shared" si="77"/>
        <v>0</v>
      </c>
      <c r="Q187" s="39">
        <v>6000</v>
      </c>
      <c r="R187" s="39">
        <v>6000</v>
      </c>
      <c r="S187" s="36">
        <f t="shared" si="78"/>
        <v>0</v>
      </c>
    </row>
    <row r="188" spans="1:19" s="12" customFormat="1" ht="15.75">
      <c r="A188" s="7" t="s">
        <v>140</v>
      </c>
      <c r="B188" s="36">
        <f t="shared" si="84"/>
        <v>5000</v>
      </c>
      <c r="C188" s="36">
        <f t="shared" si="84"/>
        <v>5000</v>
      </c>
      <c r="D188" s="36">
        <f t="shared" si="84"/>
        <v>0</v>
      </c>
      <c r="E188" s="39">
        <v>0</v>
      </c>
      <c r="F188" s="39">
        <v>0</v>
      </c>
      <c r="G188" s="36">
        <f t="shared" si="74"/>
        <v>0</v>
      </c>
      <c r="H188" s="39">
        <v>0</v>
      </c>
      <c r="I188" s="39">
        <v>0</v>
      </c>
      <c r="J188" s="36">
        <f t="shared" si="75"/>
        <v>0</v>
      </c>
      <c r="K188" s="39">
        <v>0</v>
      </c>
      <c r="L188" s="39">
        <v>0</v>
      </c>
      <c r="M188" s="36">
        <f t="shared" si="76"/>
        <v>0</v>
      </c>
      <c r="N188" s="39">
        <v>0</v>
      </c>
      <c r="O188" s="39">
        <v>0</v>
      </c>
      <c r="P188" s="36">
        <f t="shared" si="77"/>
        <v>0</v>
      </c>
      <c r="Q188" s="39">
        <v>5000</v>
      </c>
      <c r="R188" s="39">
        <v>5000</v>
      </c>
      <c r="S188" s="36">
        <f t="shared" si="78"/>
        <v>0</v>
      </c>
    </row>
    <row r="189" spans="1:19" s="12" customFormat="1" ht="15.75">
      <c r="A189" s="7" t="s">
        <v>141</v>
      </c>
      <c r="B189" s="36">
        <f t="shared" si="84"/>
        <v>17000</v>
      </c>
      <c r="C189" s="36">
        <f t="shared" si="84"/>
        <v>17000</v>
      </c>
      <c r="D189" s="36">
        <f t="shared" si="84"/>
        <v>0</v>
      </c>
      <c r="E189" s="37">
        <v>0</v>
      </c>
      <c r="F189" s="37">
        <v>0</v>
      </c>
      <c r="G189" s="36">
        <f t="shared" si="74"/>
        <v>0</v>
      </c>
      <c r="H189" s="37">
        <v>0</v>
      </c>
      <c r="I189" s="37">
        <v>0</v>
      </c>
      <c r="J189" s="36">
        <f t="shared" si="75"/>
        <v>0</v>
      </c>
      <c r="K189" s="37">
        <v>0</v>
      </c>
      <c r="L189" s="37">
        <v>0</v>
      </c>
      <c r="M189" s="36">
        <f t="shared" si="76"/>
        <v>0</v>
      </c>
      <c r="N189" s="37">
        <v>0</v>
      </c>
      <c r="O189" s="37">
        <v>0</v>
      </c>
      <c r="P189" s="36">
        <f t="shared" si="77"/>
        <v>0</v>
      </c>
      <c r="Q189" s="37">
        <v>17000</v>
      </c>
      <c r="R189" s="37">
        <v>17000</v>
      </c>
      <c r="S189" s="36">
        <f t="shared" si="78"/>
        <v>0</v>
      </c>
    </row>
    <row r="190" spans="1:19" s="12" customFormat="1" ht="15.75">
      <c r="A190" s="7" t="s">
        <v>142</v>
      </c>
      <c r="B190" s="36">
        <f t="shared" si="84"/>
        <v>14000</v>
      </c>
      <c r="C190" s="36">
        <f t="shared" si="84"/>
        <v>14000</v>
      </c>
      <c r="D190" s="36">
        <f t="shared" si="84"/>
        <v>0</v>
      </c>
      <c r="E190" s="37">
        <v>0</v>
      </c>
      <c r="F190" s="37">
        <v>0</v>
      </c>
      <c r="G190" s="36">
        <f t="shared" si="74"/>
        <v>0</v>
      </c>
      <c r="H190" s="37">
        <v>0</v>
      </c>
      <c r="I190" s="37">
        <v>0</v>
      </c>
      <c r="J190" s="36">
        <f t="shared" si="75"/>
        <v>0</v>
      </c>
      <c r="K190" s="37">
        <v>7000</v>
      </c>
      <c r="L190" s="37">
        <v>7000</v>
      </c>
      <c r="M190" s="36">
        <f t="shared" si="76"/>
        <v>0</v>
      </c>
      <c r="N190" s="37">
        <v>0</v>
      </c>
      <c r="O190" s="37">
        <v>0</v>
      </c>
      <c r="P190" s="36">
        <f t="shared" si="77"/>
        <v>0</v>
      </c>
      <c r="Q190" s="37">
        <v>7000</v>
      </c>
      <c r="R190" s="37">
        <v>7000</v>
      </c>
      <c r="S190" s="36">
        <f t="shared" si="78"/>
        <v>0</v>
      </c>
    </row>
    <row r="191" spans="1:19" s="12" customFormat="1" ht="15.75">
      <c r="A191" s="7" t="s">
        <v>143</v>
      </c>
      <c r="B191" s="36">
        <f t="shared" si="84"/>
        <v>10000</v>
      </c>
      <c r="C191" s="36">
        <f t="shared" si="84"/>
        <v>10000</v>
      </c>
      <c r="D191" s="36">
        <f t="shared" si="84"/>
        <v>0</v>
      </c>
      <c r="E191" s="37">
        <v>0</v>
      </c>
      <c r="F191" s="37">
        <v>0</v>
      </c>
      <c r="G191" s="36">
        <f t="shared" si="74"/>
        <v>0</v>
      </c>
      <c r="H191" s="37">
        <v>0</v>
      </c>
      <c r="I191" s="37">
        <v>0</v>
      </c>
      <c r="J191" s="36">
        <f t="shared" si="75"/>
        <v>0</v>
      </c>
      <c r="K191" s="37">
        <v>5000</v>
      </c>
      <c r="L191" s="37">
        <v>5000</v>
      </c>
      <c r="M191" s="36">
        <f t="shared" si="76"/>
        <v>0</v>
      </c>
      <c r="N191" s="37">
        <v>0</v>
      </c>
      <c r="O191" s="37">
        <v>0</v>
      </c>
      <c r="P191" s="36">
        <f t="shared" si="77"/>
        <v>0</v>
      </c>
      <c r="Q191" s="37">
        <v>5000</v>
      </c>
      <c r="R191" s="37">
        <v>5000</v>
      </c>
      <c r="S191" s="36">
        <f t="shared" si="78"/>
        <v>0</v>
      </c>
    </row>
    <row r="192" spans="1:19" s="12" customFormat="1" ht="15.75">
      <c r="A192" s="7" t="s">
        <v>144</v>
      </c>
      <c r="B192" s="36">
        <f t="shared" si="84"/>
        <v>10000</v>
      </c>
      <c r="C192" s="36">
        <f t="shared" si="84"/>
        <v>10000</v>
      </c>
      <c r="D192" s="36">
        <f t="shared" si="84"/>
        <v>0</v>
      </c>
      <c r="E192" s="37">
        <v>0</v>
      </c>
      <c r="F192" s="37">
        <v>0</v>
      </c>
      <c r="G192" s="36">
        <f t="shared" si="74"/>
        <v>0</v>
      </c>
      <c r="H192" s="37">
        <v>0</v>
      </c>
      <c r="I192" s="37">
        <v>0</v>
      </c>
      <c r="J192" s="36">
        <f t="shared" si="75"/>
        <v>0</v>
      </c>
      <c r="K192" s="37">
        <v>5000</v>
      </c>
      <c r="L192" s="37">
        <v>5000</v>
      </c>
      <c r="M192" s="36">
        <f t="shared" si="76"/>
        <v>0</v>
      </c>
      <c r="N192" s="37">
        <v>0</v>
      </c>
      <c r="O192" s="37">
        <v>0</v>
      </c>
      <c r="P192" s="36">
        <f t="shared" si="77"/>
        <v>0</v>
      </c>
      <c r="Q192" s="37">
        <v>5000</v>
      </c>
      <c r="R192" s="37">
        <v>5000</v>
      </c>
      <c r="S192" s="36">
        <f t="shared" si="78"/>
        <v>0</v>
      </c>
    </row>
    <row r="193" spans="1:19" s="12" customFormat="1" ht="15.75">
      <c r="A193" s="7" t="s">
        <v>78</v>
      </c>
      <c r="B193" s="36">
        <f t="shared" si="84"/>
        <v>23600</v>
      </c>
      <c r="C193" s="36">
        <f t="shared" si="84"/>
        <v>23600</v>
      </c>
      <c r="D193" s="36">
        <f t="shared" si="84"/>
        <v>0</v>
      </c>
      <c r="E193" s="37">
        <v>0</v>
      </c>
      <c r="F193" s="37">
        <v>0</v>
      </c>
      <c r="G193" s="36">
        <f t="shared" si="74"/>
        <v>0</v>
      </c>
      <c r="H193" s="37">
        <v>12000</v>
      </c>
      <c r="I193" s="37">
        <v>12000</v>
      </c>
      <c r="J193" s="36">
        <f t="shared" si="75"/>
        <v>0</v>
      </c>
      <c r="K193" s="37">
        <v>11600</v>
      </c>
      <c r="L193" s="37">
        <v>11600</v>
      </c>
      <c r="M193" s="36">
        <f t="shared" si="76"/>
        <v>0</v>
      </c>
      <c r="N193" s="37">
        <v>0</v>
      </c>
      <c r="O193" s="37">
        <v>0</v>
      </c>
      <c r="P193" s="36">
        <f t="shared" si="77"/>
        <v>0</v>
      </c>
      <c r="Q193" s="37">
        <v>0</v>
      </c>
      <c r="R193" s="37">
        <v>0</v>
      </c>
      <c r="S193" s="36">
        <f t="shared" si="78"/>
        <v>0</v>
      </c>
    </row>
    <row r="194" spans="1:19" s="12" customFormat="1" ht="15.75">
      <c r="A194" s="7" t="s">
        <v>145</v>
      </c>
      <c r="B194" s="36">
        <f t="shared" si="84"/>
        <v>18000</v>
      </c>
      <c r="C194" s="36">
        <f t="shared" si="84"/>
        <v>18000</v>
      </c>
      <c r="D194" s="36">
        <f t="shared" si="84"/>
        <v>0</v>
      </c>
      <c r="E194" s="37">
        <v>0</v>
      </c>
      <c r="F194" s="37">
        <v>0</v>
      </c>
      <c r="G194" s="36">
        <f t="shared" si="74"/>
        <v>0</v>
      </c>
      <c r="H194" s="37">
        <v>0</v>
      </c>
      <c r="I194" s="37">
        <v>0</v>
      </c>
      <c r="J194" s="36">
        <f t="shared" si="75"/>
        <v>0</v>
      </c>
      <c r="K194" s="37">
        <v>0</v>
      </c>
      <c r="L194" s="37">
        <v>0</v>
      </c>
      <c r="M194" s="36">
        <f t="shared" si="76"/>
        <v>0</v>
      </c>
      <c r="N194" s="37">
        <v>0</v>
      </c>
      <c r="O194" s="37">
        <v>0</v>
      </c>
      <c r="P194" s="36">
        <f t="shared" si="77"/>
        <v>0</v>
      </c>
      <c r="Q194" s="37">
        <v>18000</v>
      </c>
      <c r="R194" s="37">
        <v>18000</v>
      </c>
      <c r="S194" s="36">
        <f t="shared" si="78"/>
        <v>0</v>
      </c>
    </row>
    <row r="195" spans="1:19" s="12" customFormat="1" ht="15.75">
      <c r="A195" s="7" t="s">
        <v>146</v>
      </c>
      <c r="B195" s="36">
        <f t="shared" si="84"/>
        <v>9500</v>
      </c>
      <c r="C195" s="36">
        <f t="shared" si="84"/>
        <v>9500</v>
      </c>
      <c r="D195" s="36">
        <f t="shared" si="84"/>
        <v>0</v>
      </c>
      <c r="E195" s="37">
        <v>0</v>
      </c>
      <c r="F195" s="37">
        <v>0</v>
      </c>
      <c r="G195" s="36">
        <f t="shared" si="74"/>
        <v>0</v>
      </c>
      <c r="H195" s="37">
        <v>0</v>
      </c>
      <c r="I195" s="37">
        <v>0</v>
      </c>
      <c r="J195" s="36">
        <f t="shared" si="75"/>
        <v>0</v>
      </c>
      <c r="K195" s="37">
        <v>0</v>
      </c>
      <c r="L195" s="37">
        <v>0</v>
      </c>
      <c r="M195" s="36">
        <f t="shared" si="76"/>
        <v>0</v>
      </c>
      <c r="N195" s="37">
        <v>0</v>
      </c>
      <c r="O195" s="37">
        <v>0</v>
      </c>
      <c r="P195" s="36">
        <f t="shared" si="77"/>
        <v>0</v>
      </c>
      <c r="Q195" s="37">
        <v>9500</v>
      </c>
      <c r="R195" s="37">
        <v>9500</v>
      </c>
      <c r="S195" s="36">
        <f t="shared" si="78"/>
        <v>0</v>
      </c>
    </row>
    <row r="196" spans="1:19" s="12" customFormat="1" ht="15.75">
      <c r="A196" s="7" t="s">
        <v>147</v>
      </c>
      <c r="B196" s="36">
        <f t="shared" si="84"/>
        <v>1000</v>
      </c>
      <c r="C196" s="36">
        <f t="shared" si="84"/>
        <v>1000</v>
      </c>
      <c r="D196" s="36">
        <f t="shared" si="84"/>
        <v>0</v>
      </c>
      <c r="E196" s="37">
        <v>0</v>
      </c>
      <c r="F196" s="37">
        <v>0</v>
      </c>
      <c r="G196" s="36">
        <f t="shared" si="74"/>
        <v>0</v>
      </c>
      <c r="H196" s="37">
        <v>0</v>
      </c>
      <c r="I196" s="37">
        <v>0</v>
      </c>
      <c r="J196" s="36">
        <f t="shared" si="75"/>
        <v>0</v>
      </c>
      <c r="K196" s="37">
        <v>1000</v>
      </c>
      <c r="L196" s="37">
        <v>1000</v>
      </c>
      <c r="M196" s="36">
        <f t="shared" si="76"/>
        <v>0</v>
      </c>
      <c r="N196" s="37">
        <v>0</v>
      </c>
      <c r="O196" s="37">
        <v>0</v>
      </c>
      <c r="P196" s="36">
        <f t="shared" si="77"/>
        <v>0</v>
      </c>
      <c r="Q196" s="37">
        <v>0</v>
      </c>
      <c r="R196" s="37">
        <v>0</v>
      </c>
      <c r="S196" s="36">
        <f t="shared" si="78"/>
        <v>0</v>
      </c>
    </row>
    <row r="197" spans="1:19" s="12" customFormat="1" ht="15.75">
      <c r="A197" s="7" t="s">
        <v>148</v>
      </c>
      <c r="B197" s="36">
        <f t="shared" si="84"/>
        <v>7000</v>
      </c>
      <c r="C197" s="36">
        <f t="shared" si="84"/>
        <v>7000</v>
      </c>
      <c r="D197" s="36">
        <f t="shared" si="84"/>
        <v>0</v>
      </c>
      <c r="E197" s="37">
        <v>0</v>
      </c>
      <c r="F197" s="37">
        <v>0</v>
      </c>
      <c r="G197" s="36">
        <f t="shared" si="74"/>
        <v>0</v>
      </c>
      <c r="H197" s="37">
        <v>0</v>
      </c>
      <c r="I197" s="37">
        <v>0</v>
      </c>
      <c r="J197" s="36">
        <f t="shared" si="75"/>
        <v>0</v>
      </c>
      <c r="K197" s="37">
        <v>0</v>
      </c>
      <c r="L197" s="37">
        <v>0</v>
      </c>
      <c r="M197" s="36">
        <f t="shared" si="76"/>
        <v>0</v>
      </c>
      <c r="N197" s="37">
        <v>0</v>
      </c>
      <c r="O197" s="37">
        <v>0</v>
      </c>
      <c r="P197" s="36">
        <f t="shared" si="77"/>
        <v>0</v>
      </c>
      <c r="Q197" s="37">
        <v>7000</v>
      </c>
      <c r="R197" s="37">
        <v>7000</v>
      </c>
      <c r="S197" s="36">
        <f t="shared" si="78"/>
        <v>0</v>
      </c>
    </row>
    <row r="198" spans="1:19" s="12" customFormat="1" ht="15.75">
      <c r="A198" s="7" t="s">
        <v>149</v>
      </c>
      <c r="B198" s="36">
        <f t="shared" si="84"/>
        <v>7000</v>
      </c>
      <c r="C198" s="36">
        <f t="shared" si="84"/>
        <v>7000</v>
      </c>
      <c r="D198" s="36">
        <f t="shared" si="84"/>
        <v>0</v>
      </c>
      <c r="E198" s="39">
        <v>0</v>
      </c>
      <c r="F198" s="39">
        <v>0</v>
      </c>
      <c r="G198" s="36">
        <f t="shared" si="74"/>
        <v>0</v>
      </c>
      <c r="H198" s="39">
        <v>0</v>
      </c>
      <c r="I198" s="39">
        <v>0</v>
      </c>
      <c r="J198" s="36">
        <f t="shared" si="75"/>
        <v>0</v>
      </c>
      <c r="K198" s="39">
        <v>0</v>
      </c>
      <c r="L198" s="39">
        <v>0</v>
      </c>
      <c r="M198" s="36">
        <f t="shared" si="76"/>
        <v>0</v>
      </c>
      <c r="N198" s="39">
        <v>0</v>
      </c>
      <c r="O198" s="39">
        <v>0</v>
      </c>
      <c r="P198" s="36">
        <f t="shared" si="77"/>
        <v>0</v>
      </c>
      <c r="Q198" s="39">
        <v>7000</v>
      </c>
      <c r="R198" s="39">
        <v>7000</v>
      </c>
      <c r="S198" s="36">
        <f t="shared" si="78"/>
        <v>0</v>
      </c>
    </row>
    <row r="199" spans="1:19" s="13" customFormat="1" ht="15.75">
      <c r="A199" s="7" t="s">
        <v>150</v>
      </c>
      <c r="B199" s="36">
        <f t="shared" si="84"/>
        <v>70000</v>
      </c>
      <c r="C199" s="36">
        <f t="shared" si="84"/>
        <v>70000</v>
      </c>
      <c r="D199" s="36">
        <f t="shared" si="84"/>
        <v>0</v>
      </c>
      <c r="E199" s="39">
        <v>0</v>
      </c>
      <c r="F199" s="39">
        <v>0</v>
      </c>
      <c r="G199" s="36">
        <f t="shared" si="74"/>
        <v>0</v>
      </c>
      <c r="H199" s="39">
        <v>0</v>
      </c>
      <c r="I199" s="39">
        <v>0</v>
      </c>
      <c r="J199" s="36">
        <f t="shared" si="75"/>
        <v>0</v>
      </c>
      <c r="K199" s="39">
        <v>70000</v>
      </c>
      <c r="L199" s="39">
        <v>70000</v>
      </c>
      <c r="M199" s="36">
        <f t="shared" si="76"/>
        <v>0</v>
      </c>
      <c r="N199" s="39">
        <v>0</v>
      </c>
      <c r="O199" s="39">
        <v>0</v>
      </c>
      <c r="P199" s="36">
        <f t="shared" si="77"/>
        <v>0</v>
      </c>
      <c r="Q199" s="39">
        <v>0</v>
      </c>
      <c r="R199" s="39">
        <v>0</v>
      </c>
      <c r="S199" s="36">
        <f t="shared" si="78"/>
        <v>0</v>
      </c>
    </row>
    <row r="200" spans="1:19" s="12" customFormat="1" ht="15.75">
      <c r="A200" s="7" t="s">
        <v>151</v>
      </c>
      <c r="B200" s="36">
        <f t="shared" si="84"/>
        <v>10000</v>
      </c>
      <c r="C200" s="36">
        <f t="shared" si="84"/>
        <v>10000</v>
      </c>
      <c r="D200" s="36">
        <f t="shared" si="84"/>
        <v>0</v>
      </c>
      <c r="E200" s="37">
        <v>0</v>
      </c>
      <c r="F200" s="37">
        <v>0</v>
      </c>
      <c r="G200" s="36">
        <f t="shared" si="74"/>
        <v>0</v>
      </c>
      <c r="H200" s="37">
        <v>0</v>
      </c>
      <c r="I200" s="37">
        <v>0</v>
      </c>
      <c r="J200" s="36">
        <f t="shared" si="75"/>
        <v>0</v>
      </c>
      <c r="K200" s="37">
        <v>0</v>
      </c>
      <c r="L200" s="37">
        <v>0</v>
      </c>
      <c r="M200" s="36">
        <f t="shared" si="76"/>
        <v>0</v>
      </c>
      <c r="N200" s="37">
        <v>0</v>
      </c>
      <c r="O200" s="37">
        <v>0</v>
      </c>
      <c r="P200" s="36">
        <f t="shared" si="77"/>
        <v>0</v>
      </c>
      <c r="Q200" s="37">
        <v>10000</v>
      </c>
      <c r="R200" s="37">
        <v>10000</v>
      </c>
      <c r="S200" s="36">
        <f t="shared" si="78"/>
        <v>0</v>
      </c>
    </row>
    <row r="201" spans="1:19" s="12" customFormat="1" ht="15.75">
      <c r="A201" s="6" t="s">
        <v>79</v>
      </c>
      <c r="B201" s="40">
        <f aca="true" t="shared" si="85" ref="B201:S201">SUM(B202,B205,B207)</f>
        <v>423560</v>
      </c>
      <c r="C201" s="40">
        <f t="shared" si="85"/>
        <v>435763</v>
      </c>
      <c r="D201" s="40">
        <f t="shared" si="85"/>
        <v>12203</v>
      </c>
      <c r="E201" s="40">
        <f t="shared" si="85"/>
        <v>0</v>
      </c>
      <c r="F201" s="40">
        <f t="shared" si="85"/>
        <v>0</v>
      </c>
      <c r="G201" s="40">
        <f t="shared" si="85"/>
        <v>0</v>
      </c>
      <c r="H201" s="40">
        <f t="shared" si="85"/>
        <v>55000</v>
      </c>
      <c r="I201" s="40">
        <f t="shared" si="85"/>
        <v>59500</v>
      </c>
      <c r="J201" s="40">
        <f>SUM(J202,J205,J207)</f>
        <v>4500</v>
      </c>
      <c r="K201" s="40">
        <f t="shared" si="85"/>
        <v>58060</v>
      </c>
      <c r="L201" s="40">
        <f t="shared" si="85"/>
        <v>65763</v>
      </c>
      <c r="M201" s="40">
        <f t="shared" si="85"/>
        <v>7703</v>
      </c>
      <c r="N201" s="40">
        <f t="shared" si="85"/>
        <v>0</v>
      </c>
      <c r="O201" s="40">
        <f t="shared" si="85"/>
        <v>0</v>
      </c>
      <c r="P201" s="40">
        <f>SUM(P202,P205,P207)</f>
        <v>0</v>
      </c>
      <c r="Q201" s="40">
        <f t="shared" si="85"/>
        <v>310500</v>
      </c>
      <c r="R201" s="40">
        <f t="shared" si="85"/>
        <v>310500</v>
      </c>
      <c r="S201" s="40">
        <f t="shared" si="85"/>
        <v>0</v>
      </c>
    </row>
    <row r="202" spans="1:19" s="12" customFormat="1" ht="15.75">
      <c r="A202" s="6" t="s">
        <v>20</v>
      </c>
      <c r="B202" s="40">
        <f>SUM(B203,B204)</f>
        <v>80000</v>
      </c>
      <c r="C202" s="40">
        <f>SUM(C203,C204)</f>
        <v>81000</v>
      </c>
      <c r="D202" s="40">
        <f aca="true" t="shared" si="86" ref="D202:S202">SUM(D203,D204)</f>
        <v>1000</v>
      </c>
      <c r="E202" s="40">
        <f t="shared" si="86"/>
        <v>0</v>
      </c>
      <c r="F202" s="40">
        <f t="shared" si="86"/>
        <v>0</v>
      </c>
      <c r="G202" s="40">
        <f t="shared" si="86"/>
        <v>0</v>
      </c>
      <c r="H202" s="40">
        <f t="shared" si="86"/>
        <v>0</v>
      </c>
      <c r="I202" s="40">
        <f t="shared" si="86"/>
        <v>0</v>
      </c>
      <c r="J202" s="40">
        <f t="shared" si="86"/>
        <v>0</v>
      </c>
      <c r="K202" s="40">
        <f t="shared" si="86"/>
        <v>0</v>
      </c>
      <c r="L202" s="40">
        <f t="shared" si="86"/>
        <v>1000</v>
      </c>
      <c r="M202" s="40">
        <f t="shared" si="86"/>
        <v>1000</v>
      </c>
      <c r="N202" s="40">
        <f t="shared" si="86"/>
        <v>0</v>
      </c>
      <c r="O202" s="40">
        <f t="shared" si="86"/>
        <v>0</v>
      </c>
      <c r="P202" s="40">
        <f t="shared" si="86"/>
        <v>0</v>
      </c>
      <c r="Q202" s="40">
        <f t="shared" si="86"/>
        <v>80000</v>
      </c>
      <c r="R202" s="40">
        <f t="shared" si="86"/>
        <v>80000</v>
      </c>
      <c r="S202" s="40">
        <f t="shared" si="86"/>
        <v>0</v>
      </c>
    </row>
    <row r="203" spans="1:19" s="12" customFormat="1" ht="15.75">
      <c r="A203" s="7" t="s">
        <v>152</v>
      </c>
      <c r="B203" s="36">
        <f aca="true" t="shared" si="87" ref="B203:D204">SUM(E203,H203,K203,N203,Q203)</f>
        <v>80000</v>
      </c>
      <c r="C203" s="36">
        <f t="shared" si="87"/>
        <v>80000</v>
      </c>
      <c r="D203" s="36">
        <f t="shared" si="87"/>
        <v>0</v>
      </c>
      <c r="E203" s="39">
        <v>0</v>
      </c>
      <c r="F203" s="39">
        <v>0</v>
      </c>
      <c r="G203" s="36">
        <f aca="true" t="shared" si="88" ref="G203:G213">SUM(F203-E203)</f>
        <v>0</v>
      </c>
      <c r="H203" s="39">
        <v>0</v>
      </c>
      <c r="I203" s="39">
        <v>0</v>
      </c>
      <c r="J203" s="36">
        <f aca="true" t="shared" si="89" ref="J203:J213">SUM(I203-H203)</f>
        <v>0</v>
      </c>
      <c r="K203" s="39">
        <v>0</v>
      </c>
      <c r="L203" s="39">
        <v>0</v>
      </c>
      <c r="M203" s="36">
        <f aca="true" t="shared" si="90" ref="M203:M213">SUM(L203-K203)</f>
        <v>0</v>
      </c>
      <c r="N203" s="39">
        <v>0</v>
      </c>
      <c r="O203" s="39">
        <v>0</v>
      </c>
      <c r="P203" s="36">
        <f aca="true" t="shared" si="91" ref="P203:P213">SUM(O203-N203)</f>
        <v>0</v>
      </c>
      <c r="Q203" s="39">
        <v>80000</v>
      </c>
      <c r="R203" s="39">
        <v>80000</v>
      </c>
      <c r="S203" s="36">
        <f aca="true" t="shared" si="92" ref="S203:S213">SUM(R203-Q203)</f>
        <v>0</v>
      </c>
    </row>
    <row r="204" spans="1:19" s="12" customFormat="1" ht="15.75">
      <c r="A204" s="7" t="s">
        <v>175</v>
      </c>
      <c r="B204" s="36">
        <f t="shared" si="87"/>
        <v>0</v>
      </c>
      <c r="C204" s="36">
        <f t="shared" si="87"/>
        <v>1000</v>
      </c>
      <c r="D204" s="36">
        <f t="shared" si="87"/>
        <v>1000</v>
      </c>
      <c r="E204" s="39">
        <v>0</v>
      </c>
      <c r="F204" s="39">
        <v>0</v>
      </c>
      <c r="G204" s="36">
        <f>SUM(F204-E204)</f>
        <v>0</v>
      </c>
      <c r="H204" s="39">
        <v>0</v>
      </c>
      <c r="I204" s="39">
        <v>0</v>
      </c>
      <c r="J204" s="36">
        <f>SUM(I204-H204)</f>
        <v>0</v>
      </c>
      <c r="K204" s="39">
        <v>0</v>
      </c>
      <c r="L204" s="39">
        <v>1000</v>
      </c>
      <c r="M204" s="36">
        <f>SUM(L204-K204)</f>
        <v>1000</v>
      </c>
      <c r="N204" s="39">
        <v>0</v>
      </c>
      <c r="O204" s="39">
        <v>0</v>
      </c>
      <c r="P204" s="36">
        <f>SUM(O204-N204)</f>
        <v>0</v>
      </c>
      <c r="Q204" s="39">
        <v>0</v>
      </c>
      <c r="R204" s="39">
        <v>0</v>
      </c>
      <c r="S204" s="36">
        <f>SUM(R204-Q204)</f>
        <v>0</v>
      </c>
    </row>
    <row r="205" spans="1:19" s="12" customFormat="1" ht="15.75">
      <c r="A205" s="6" t="s">
        <v>98</v>
      </c>
      <c r="B205" s="40">
        <f aca="true" t="shared" si="93" ref="B205:S205">SUM(B206)</f>
        <v>12000</v>
      </c>
      <c r="C205" s="40">
        <f t="shared" si="93"/>
        <v>46763</v>
      </c>
      <c r="D205" s="40">
        <f t="shared" si="93"/>
        <v>34763</v>
      </c>
      <c r="E205" s="40">
        <f t="shared" si="93"/>
        <v>0</v>
      </c>
      <c r="F205" s="40">
        <f t="shared" si="93"/>
        <v>0</v>
      </c>
      <c r="G205" s="40">
        <f t="shared" si="93"/>
        <v>0</v>
      </c>
      <c r="H205" s="40">
        <f t="shared" si="93"/>
        <v>0</v>
      </c>
      <c r="I205" s="40">
        <f t="shared" si="93"/>
        <v>0</v>
      </c>
      <c r="J205" s="40">
        <f t="shared" si="93"/>
        <v>0</v>
      </c>
      <c r="K205" s="40">
        <f t="shared" si="93"/>
        <v>12000</v>
      </c>
      <c r="L205" s="40">
        <f t="shared" si="93"/>
        <v>46763</v>
      </c>
      <c r="M205" s="40">
        <f t="shared" si="93"/>
        <v>34763</v>
      </c>
      <c r="N205" s="40">
        <f t="shared" si="93"/>
        <v>0</v>
      </c>
      <c r="O205" s="40">
        <f t="shared" si="93"/>
        <v>0</v>
      </c>
      <c r="P205" s="40">
        <f t="shared" si="93"/>
        <v>0</v>
      </c>
      <c r="Q205" s="40">
        <f t="shared" si="93"/>
        <v>0</v>
      </c>
      <c r="R205" s="40">
        <f t="shared" si="93"/>
        <v>0</v>
      </c>
      <c r="S205" s="40">
        <f t="shared" si="93"/>
        <v>0</v>
      </c>
    </row>
    <row r="206" spans="1:19" s="12" customFormat="1" ht="15.75">
      <c r="A206" s="7" t="s">
        <v>99</v>
      </c>
      <c r="B206" s="36">
        <f>SUM(E206,H206,K206,N206,Q206)</f>
        <v>12000</v>
      </c>
      <c r="C206" s="36">
        <f>SUM(F206,I206,L206,O206,R206)</f>
        <v>46763</v>
      </c>
      <c r="D206" s="36">
        <f>SUM(G206,J206,M206,P206,S206)</f>
        <v>34763</v>
      </c>
      <c r="E206" s="39">
        <v>0</v>
      </c>
      <c r="F206" s="39">
        <v>0</v>
      </c>
      <c r="G206" s="36">
        <f t="shared" si="88"/>
        <v>0</v>
      </c>
      <c r="H206" s="39">
        <v>0</v>
      </c>
      <c r="I206" s="39">
        <v>0</v>
      </c>
      <c r="J206" s="36">
        <f t="shared" si="89"/>
        <v>0</v>
      </c>
      <c r="K206" s="39">
        <v>12000</v>
      </c>
      <c r="L206" s="39">
        <v>46763</v>
      </c>
      <c r="M206" s="36">
        <f t="shared" si="90"/>
        <v>34763</v>
      </c>
      <c r="N206" s="39">
        <v>0</v>
      </c>
      <c r="O206" s="39">
        <v>0</v>
      </c>
      <c r="P206" s="36">
        <f t="shared" si="91"/>
        <v>0</v>
      </c>
      <c r="Q206" s="39">
        <v>0</v>
      </c>
      <c r="R206" s="39">
        <v>0</v>
      </c>
      <c r="S206" s="36">
        <f t="shared" si="92"/>
        <v>0</v>
      </c>
    </row>
    <row r="207" spans="1:19" s="12" customFormat="1" ht="15.75">
      <c r="A207" s="6" t="s">
        <v>21</v>
      </c>
      <c r="B207" s="40">
        <f>SUM(B208,B209,B210,B211,B212,B213)</f>
        <v>331560</v>
      </c>
      <c r="C207" s="40">
        <f aca="true" t="shared" si="94" ref="C207:S207">SUM(C208,C209,C210,C211,C212,C213)</f>
        <v>308000</v>
      </c>
      <c r="D207" s="40">
        <f t="shared" si="94"/>
        <v>-23560</v>
      </c>
      <c r="E207" s="40">
        <f t="shared" si="94"/>
        <v>0</v>
      </c>
      <c r="F207" s="40">
        <f t="shared" si="94"/>
        <v>0</v>
      </c>
      <c r="G207" s="40">
        <f t="shared" si="94"/>
        <v>0</v>
      </c>
      <c r="H207" s="40">
        <f t="shared" si="94"/>
        <v>55000</v>
      </c>
      <c r="I207" s="40">
        <f t="shared" si="94"/>
        <v>59500</v>
      </c>
      <c r="J207" s="40">
        <f t="shared" si="94"/>
        <v>4500</v>
      </c>
      <c r="K207" s="40">
        <f t="shared" si="94"/>
        <v>46060</v>
      </c>
      <c r="L207" s="40">
        <f t="shared" si="94"/>
        <v>18000</v>
      </c>
      <c r="M207" s="40">
        <f t="shared" si="94"/>
        <v>-28060</v>
      </c>
      <c r="N207" s="40">
        <f t="shared" si="94"/>
        <v>0</v>
      </c>
      <c r="O207" s="40">
        <f t="shared" si="94"/>
        <v>0</v>
      </c>
      <c r="P207" s="40">
        <f t="shared" si="94"/>
        <v>0</v>
      </c>
      <c r="Q207" s="40">
        <f t="shared" si="94"/>
        <v>230500</v>
      </c>
      <c r="R207" s="40">
        <f t="shared" si="94"/>
        <v>230500</v>
      </c>
      <c r="S207" s="40">
        <f t="shared" si="94"/>
        <v>0</v>
      </c>
    </row>
    <row r="208" spans="1:19" s="12" customFormat="1" ht="15.75">
      <c r="A208" s="7" t="s">
        <v>153</v>
      </c>
      <c r="B208" s="36">
        <f aca="true" t="shared" si="95" ref="B208:D213">SUM(E208,H208,K208,N208,Q208)</f>
        <v>95000</v>
      </c>
      <c r="C208" s="36">
        <f t="shared" si="95"/>
        <v>95000</v>
      </c>
      <c r="D208" s="36">
        <f t="shared" si="95"/>
        <v>0</v>
      </c>
      <c r="E208" s="39">
        <v>0</v>
      </c>
      <c r="F208" s="39">
        <v>0</v>
      </c>
      <c r="G208" s="36">
        <f t="shared" si="88"/>
        <v>0</v>
      </c>
      <c r="H208" s="39">
        <v>30000</v>
      </c>
      <c r="I208" s="39">
        <v>30000</v>
      </c>
      <c r="J208" s="36">
        <f t="shared" si="89"/>
        <v>0</v>
      </c>
      <c r="K208" s="39">
        <v>0</v>
      </c>
      <c r="L208" s="39">
        <v>0</v>
      </c>
      <c r="M208" s="36">
        <f t="shared" si="90"/>
        <v>0</v>
      </c>
      <c r="N208" s="39">
        <v>0</v>
      </c>
      <c r="O208" s="39">
        <v>0</v>
      </c>
      <c r="P208" s="36">
        <f t="shared" si="91"/>
        <v>0</v>
      </c>
      <c r="Q208" s="39">
        <v>65000</v>
      </c>
      <c r="R208" s="39">
        <v>65000</v>
      </c>
      <c r="S208" s="36">
        <f t="shared" si="92"/>
        <v>0</v>
      </c>
    </row>
    <row r="209" spans="1:19" s="12" customFormat="1" ht="15.75">
      <c r="A209" s="7" t="s">
        <v>179</v>
      </c>
      <c r="B209" s="36">
        <f t="shared" si="95"/>
        <v>112000</v>
      </c>
      <c r="C209" s="36">
        <f t="shared" si="95"/>
        <v>112000</v>
      </c>
      <c r="D209" s="36">
        <f t="shared" si="95"/>
        <v>0</v>
      </c>
      <c r="E209" s="37">
        <v>0</v>
      </c>
      <c r="F209" s="37">
        <v>0</v>
      </c>
      <c r="G209" s="36">
        <f t="shared" si="88"/>
        <v>0</v>
      </c>
      <c r="H209" s="37">
        <v>10000</v>
      </c>
      <c r="I209" s="37">
        <v>10000</v>
      </c>
      <c r="J209" s="36">
        <f t="shared" si="89"/>
        <v>0</v>
      </c>
      <c r="K209" s="37">
        <v>0</v>
      </c>
      <c r="L209" s="37">
        <v>0</v>
      </c>
      <c r="M209" s="36">
        <f t="shared" si="90"/>
        <v>0</v>
      </c>
      <c r="N209" s="37">
        <v>0</v>
      </c>
      <c r="O209" s="37">
        <v>0</v>
      </c>
      <c r="P209" s="36">
        <f t="shared" si="91"/>
        <v>0</v>
      </c>
      <c r="Q209" s="37">
        <v>102000</v>
      </c>
      <c r="R209" s="37">
        <v>102000</v>
      </c>
      <c r="S209" s="36">
        <f t="shared" si="92"/>
        <v>0</v>
      </c>
    </row>
    <row r="210" spans="1:19" s="12" customFormat="1" ht="15.75">
      <c r="A210" s="7" t="s">
        <v>178</v>
      </c>
      <c r="B210" s="36">
        <f>SUM(E210,H210,K210,N210,Q210)</f>
        <v>0</v>
      </c>
      <c r="C210" s="36">
        <f>SUM(F210,I210,L210,O210,R210)</f>
        <v>14530</v>
      </c>
      <c r="D210" s="36">
        <f>SUM(G210,J210,M210,P210,S210)</f>
        <v>14530</v>
      </c>
      <c r="E210" s="37">
        <v>0</v>
      </c>
      <c r="F210" s="37">
        <v>0</v>
      </c>
      <c r="G210" s="36">
        <f>SUM(F210-E210)</f>
        <v>0</v>
      </c>
      <c r="H210" s="37">
        <v>0</v>
      </c>
      <c r="I210" s="37">
        <v>14530</v>
      </c>
      <c r="J210" s="36">
        <f>SUM(I210-H210)</f>
        <v>14530</v>
      </c>
      <c r="K210" s="37">
        <v>0</v>
      </c>
      <c r="L210" s="37">
        <v>0</v>
      </c>
      <c r="M210" s="36">
        <f>SUM(L210-K210)</f>
        <v>0</v>
      </c>
      <c r="N210" s="37">
        <v>0</v>
      </c>
      <c r="O210" s="37">
        <v>0</v>
      </c>
      <c r="P210" s="36">
        <f>SUM(O210-N210)</f>
        <v>0</v>
      </c>
      <c r="Q210" s="37">
        <v>0</v>
      </c>
      <c r="R210" s="37">
        <v>0</v>
      </c>
      <c r="S210" s="36">
        <f>SUM(R210-Q210)</f>
        <v>0</v>
      </c>
    </row>
    <row r="211" spans="1:19" s="12" customFormat="1" ht="15.75">
      <c r="A211" s="7" t="s">
        <v>154</v>
      </c>
      <c r="B211" s="36">
        <f t="shared" si="95"/>
        <v>43060</v>
      </c>
      <c r="C211" s="36">
        <f t="shared" si="95"/>
        <v>4970</v>
      </c>
      <c r="D211" s="36">
        <f t="shared" si="95"/>
        <v>-38090</v>
      </c>
      <c r="E211" s="37">
        <v>0</v>
      </c>
      <c r="F211" s="37">
        <v>0</v>
      </c>
      <c r="G211" s="36">
        <f t="shared" si="88"/>
        <v>0</v>
      </c>
      <c r="H211" s="37">
        <v>15000</v>
      </c>
      <c r="I211" s="37">
        <v>4970</v>
      </c>
      <c r="J211" s="36">
        <f t="shared" si="89"/>
        <v>-10030</v>
      </c>
      <c r="K211" s="37">
        <v>28060</v>
      </c>
      <c r="L211" s="37">
        <v>0</v>
      </c>
      <c r="M211" s="36">
        <f t="shared" si="90"/>
        <v>-28060</v>
      </c>
      <c r="N211" s="37">
        <v>0</v>
      </c>
      <c r="O211" s="37">
        <v>0</v>
      </c>
      <c r="P211" s="36">
        <f t="shared" si="91"/>
        <v>0</v>
      </c>
      <c r="Q211" s="37">
        <v>0</v>
      </c>
      <c r="R211" s="37">
        <v>0</v>
      </c>
      <c r="S211" s="36">
        <f t="shared" si="92"/>
        <v>0</v>
      </c>
    </row>
    <row r="212" spans="1:19" s="12" customFormat="1" ht="15.75">
      <c r="A212" s="7" t="s">
        <v>155</v>
      </c>
      <c r="B212" s="36">
        <f t="shared" si="95"/>
        <v>55000</v>
      </c>
      <c r="C212" s="36">
        <f t="shared" si="95"/>
        <v>55000</v>
      </c>
      <c r="D212" s="36">
        <f t="shared" si="95"/>
        <v>0</v>
      </c>
      <c r="E212" s="39">
        <v>0</v>
      </c>
      <c r="F212" s="39">
        <v>0</v>
      </c>
      <c r="G212" s="36">
        <f t="shared" si="88"/>
        <v>0</v>
      </c>
      <c r="H212" s="39">
        <v>0</v>
      </c>
      <c r="I212" s="39">
        <v>0</v>
      </c>
      <c r="J212" s="36">
        <f t="shared" si="89"/>
        <v>0</v>
      </c>
      <c r="K212" s="39">
        <v>18000</v>
      </c>
      <c r="L212" s="39">
        <v>18000</v>
      </c>
      <c r="M212" s="36">
        <f t="shared" si="90"/>
        <v>0</v>
      </c>
      <c r="N212" s="39">
        <v>0</v>
      </c>
      <c r="O212" s="39">
        <v>0</v>
      </c>
      <c r="P212" s="36">
        <f t="shared" si="91"/>
        <v>0</v>
      </c>
      <c r="Q212" s="39">
        <v>37000</v>
      </c>
      <c r="R212" s="39">
        <v>37000</v>
      </c>
      <c r="S212" s="36">
        <f t="shared" si="92"/>
        <v>0</v>
      </c>
    </row>
    <row r="213" spans="1:19" s="12" customFormat="1" ht="15.75">
      <c r="A213" s="7" t="s">
        <v>156</v>
      </c>
      <c r="B213" s="36">
        <f t="shared" si="95"/>
        <v>26500</v>
      </c>
      <c r="C213" s="36">
        <f t="shared" si="95"/>
        <v>26500</v>
      </c>
      <c r="D213" s="36">
        <f t="shared" si="95"/>
        <v>0</v>
      </c>
      <c r="E213" s="39">
        <v>0</v>
      </c>
      <c r="F213" s="39">
        <v>0</v>
      </c>
      <c r="G213" s="36">
        <f t="shared" si="88"/>
        <v>0</v>
      </c>
      <c r="H213" s="39">
        <v>0</v>
      </c>
      <c r="I213" s="39">
        <v>0</v>
      </c>
      <c r="J213" s="36">
        <f t="shared" si="89"/>
        <v>0</v>
      </c>
      <c r="K213" s="39">
        <v>0</v>
      </c>
      <c r="L213" s="39">
        <v>0</v>
      </c>
      <c r="M213" s="36">
        <f t="shared" si="90"/>
        <v>0</v>
      </c>
      <c r="N213" s="39">
        <v>0</v>
      </c>
      <c r="O213" s="39">
        <v>0</v>
      </c>
      <c r="P213" s="36">
        <f t="shared" si="91"/>
        <v>0</v>
      </c>
      <c r="Q213" s="39">
        <v>26500</v>
      </c>
      <c r="R213" s="39">
        <v>26500</v>
      </c>
      <c r="S213" s="36">
        <f t="shared" si="92"/>
        <v>0</v>
      </c>
    </row>
    <row r="214" spans="1:19" s="14" customFormat="1" ht="15" customHeight="1">
      <c r="A214" s="6" t="s">
        <v>157</v>
      </c>
      <c r="B214" s="40">
        <f aca="true" t="shared" si="96" ref="B214:S214">SUM(B215)</f>
        <v>40300</v>
      </c>
      <c r="C214" s="40">
        <f t="shared" si="96"/>
        <v>42000</v>
      </c>
      <c r="D214" s="40">
        <f t="shared" si="96"/>
        <v>1460</v>
      </c>
      <c r="E214" s="40">
        <f t="shared" si="96"/>
        <v>0</v>
      </c>
      <c r="F214" s="40">
        <f t="shared" si="96"/>
        <v>0</v>
      </c>
      <c r="G214" s="40">
        <f t="shared" si="96"/>
        <v>0</v>
      </c>
      <c r="H214" s="40">
        <f t="shared" si="96"/>
        <v>0</v>
      </c>
      <c r="I214" s="40">
        <f t="shared" si="96"/>
        <v>0</v>
      </c>
      <c r="J214" s="40">
        <f t="shared" si="96"/>
        <v>0</v>
      </c>
      <c r="K214" s="40">
        <f t="shared" si="96"/>
        <v>35300</v>
      </c>
      <c r="L214" s="40">
        <f t="shared" si="96"/>
        <v>42000</v>
      </c>
      <c r="M214" s="40">
        <f t="shared" si="96"/>
        <v>6460</v>
      </c>
      <c r="N214" s="40">
        <f t="shared" si="96"/>
        <v>0</v>
      </c>
      <c r="O214" s="40">
        <f t="shared" si="96"/>
        <v>0</v>
      </c>
      <c r="P214" s="40">
        <f t="shared" si="96"/>
        <v>0</v>
      </c>
      <c r="Q214" s="40">
        <f t="shared" si="96"/>
        <v>5000</v>
      </c>
      <c r="R214" s="40">
        <f t="shared" si="96"/>
        <v>0</v>
      </c>
      <c r="S214" s="40">
        <f t="shared" si="96"/>
        <v>-5000</v>
      </c>
    </row>
    <row r="215" spans="1:19" s="14" customFormat="1" ht="15.75">
      <c r="A215" s="6" t="s">
        <v>21</v>
      </c>
      <c r="B215" s="40">
        <f aca="true" t="shared" si="97" ref="B215:S215">SUM(B216,B217,B218)</f>
        <v>40300</v>
      </c>
      <c r="C215" s="40">
        <f t="shared" si="97"/>
        <v>42000</v>
      </c>
      <c r="D215" s="40">
        <f t="shared" si="97"/>
        <v>1460</v>
      </c>
      <c r="E215" s="40">
        <f t="shared" si="97"/>
        <v>0</v>
      </c>
      <c r="F215" s="40">
        <f t="shared" si="97"/>
        <v>0</v>
      </c>
      <c r="G215" s="40">
        <f t="shared" si="97"/>
        <v>0</v>
      </c>
      <c r="H215" s="40">
        <f t="shared" si="97"/>
        <v>0</v>
      </c>
      <c r="I215" s="40">
        <f t="shared" si="97"/>
        <v>0</v>
      </c>
      <c r="J215" s="40">
        <f t="shared" si="97"/>
        <v>0</v>
      </c>
      <c r="K215" s="40">
        <f t="shared" si="97"/>
        <v>35300</v>
      </c>
      <c r="L215" s="40">
        <f t="shared" si="97"/>
        <v>42000</v>
      </c>
      <c r="M215" s="40">
        <f t="shared" si="97"/>
        <v>6460</v>
      </c>
      <c r="N215" s="40">
        <f t="shared" si="97"/>
        <v>0</v>
      </c>
      <c r="O215" s="40">
        <f t="shared" si="97"/>
        <v>0</v>
      </c>
      <c r="P215" s="40">
        <f t="shared" si="97"/>
        <v>0</v>
      </c>
      <c r="Q215" s="40">
        <f t="shared" si="97"/>
        <v>5000</v>
      </c>
      <c r="R215" s="40">
        <f t="shared" si="97"/>
        <v>0</v>
      </c>
      <c r="S215" s="40">
        <f t="shared" si="97"/>
        <v>-5000</v>
      </c>
    </row>
    <row r="216" spans="1:19" s="14" customFormat="1" ht="15.75">
      <c r="A216" s="8" t="s">
        <v>116</v>
      </c>
      <c r="B216" s="36">
        <f aca="true" t="shared" si="98" ref="B216:D217">SUM(E216,H216,K216,N216,Q216)</f>
        <v>30300</v>
      </c>
      <c r="C216" s="36">
        <f t="shared" si="98"/>
        <v>32000</v>
      </c>
      <c r="D216" s="36">
        <f t="shared" si="98"/>
        <v>1460</v>
      </c>
      <c r="E216" s="39">
        <v>0</v>
      </c>
      <c r="F216" s="39">
        <v>0</v>
      </c>
      <c r="G216" s="36">
        <f>SUM(F216-E216)</f>
        <v>0</v>
      </c>
      <c r="H216" s="39">
        <v>0</v>
      </c>
      <c r="I216" s="39">
        <v>0</v>
      </c>
      <c r="J216" s="36">
        <f>SUM(I216-H216)</f>
        <v>0</v>
      </c>
      <c r="K216" s="39">
        <v>25300</v>
      </c>
      <c r="L216" s="39">
        <v>32000</v>
      </c>
      <c r="M216" s="36">
        <v>6460</v>
      </c>
      <c r="N216" s="39">
        <v>0</v>
      </c>
      <c r="O216" s="39">
        <v>0</v>
      </c>
      <c r="P216" s="36">
        <f>SUM(O216-N216)</f>
        <v>0</v>
      </c>
      <c r="Q216" s="39">
        <v>5000</v>
      </c>
      <c r="R216" s="39">
        <v>0</v>
      </c>
      <c r="S216" s="36">
        <f>SUM(R216-Q216)</f>
        <v>-5000</v>
      </c>
    </row>
    <row r="217" spans="1:19" s="14" customFormat="1" ht="15" customHeight="1">
      <c r="A217" s="8" t="s">
        <v>158</v>
      </c>
      <c r="B217" s="36">
        <f t="shared" si="98"/>
        <v>10000</v>
      </c>
      <c r="C217" s="36">
        <f t="shared" si="98"/>
        <v>10000</v>
      </c>
      <c r="D217" s="36">
        <f t="shared" si="98"/>
        <v>0</v>
      </c>
      <c r="E217" s="39">
        <v>0</v>
      </c>
      <c r="F217" s="39">
        <v>0</v>
      </c>
      <c r="G217" s="36">
        <f>SUM(F217-E217)</f>
        <v>0</v>
      </c>
      <c r="H217" s="39">
        <v>0</v>
      </c>
      <c r="I217" s="39">
        <v>0</v>
      </c>
      <c r="J217" s="36">
        <f>SUM(I217-H217)</f>
        <v>0</v>
      </c>
      <c r="K217" s="39">
        <v>10000</v>
      </c>
      <c r="L217" s="39">
        <v>10000</v>
      </c>
      <c r="M217" s="36">
        <f>SUM(L217-K217)</f>
        <v>0</v>
      </c>
      <c r="N217" s="39">
        <v>0</v>
      </c>
      <c r="O217" s="39">
        <v>0</v>
      </c>
      <c r="P217" s="36">
        <f>SUM(O217-N217)</f>
        <v>0</v>
      </c>
      <c r="Q217" s="39">
        <v>0</v>
      </c>
      <c r="R217" s="39">
        <v>0</v>
      </c>
      <c r="S217" s="36">
        <f>SUM(R217-Q217)</f>
        <v>0</v>
      </c>
    </row>
    <row r="218" spans="1:19" s="14" customFormat="1" ht="15" customHeight="1">
      <c r="A218" s="8" t="s">
        <v>167</v>
      </c>
      <c r="B218" s="36">
        <f>SUM(E218,H218,K218,N218,Q218)</f>
        <v>0</v>
      </c>
      <c r="C218" s="36">
        <f>SUM(F218,I218,L218,O218,R218)</f>
        <v>0</v>
      </c>
      <c r="D218" s="36">
        <f>SUM(G218,J218,M218,P218,S218)</f>
        <v>0</v>
      </c>
      <c r="E218" s="39">
        <v>0</v>
      </c>
      <c r="F218" s="39">
        <v>0</v>
      </c>
      <c r="G218" s="36">
        <f>SUM(F218-E218)</f>
        <v>0</v>
      </c>
      <c r="H218" s="39">
        <v>0</v>
      </c>
      <c r="I218" s="39">
        <v>0</v>
      </c>
      <c r="J218" s="36">
        <f>SUM(I218-H218)</f>
        <v>0</v>
      </c>
      <c r="K218" s="39">
        <v>0</v>
      </c>
      <c r="L218" s="39">
        <v>0</v>
      </c>
      <c r="M218" s="36">
        <f>SUM(L218-K218)</f>
        <v>0</v>
      </c>
      <c r="N218" s="39">
        <v>0</v>
      </c>
      <c r="O218" s="39">
        <v>0</v>
      </c>
      <c r="P218" s="36">
        <f>SUM(O218-N218)</f>
        <v>0</v>
      </c>
      <c r="Q218" s="39">
        <v>0</v>
      </c>
      <c r="R218" s="39">
        <v>0</v>
      </c>
      <c r="S218" s="36">
        <f>SUM(R218-Q218)</f>
        <v>0</v>
      </c>
    </row>
    <row r="219" spans="1:19" s="14" customFormat="1" ht="15" customHeight="1">
      <c r="A219" s="6" t="s">
        <v>80</v>
      </c>
      <c r="B219" s="40">
        <f>SUM(B220,B228)</f>
        <v>76500</v>
      </c>
      <c r="C219" s="40">
        <f>SUM(C220,C228)</f>
        <v>94500</v>
      </c>
      <c r="D219" s="40">
        <f>SUM(D220,D228)</f>
        <v>18000</v>
      </c>
      <c r="E219" s="40">
        <f aca="true" t="shared" si="99" ref="E219:S219">SUM(E220,E228)</f>
        <v>10500</v>
      </c>
      <c r="F219" s="40">
        <f t="shared" si="99"/>
        <v>10500</v>
      </c>
      <c r="G219" s="40">
        <f t="shared" si="99"/>
        <v>0</v>
      </c>
      <c r="H219" s="40">
        <f t="shared" si="99"/>
        <v>0</v>
      </c>
      <c r="I219" s="40">
        <f t="shared" si="99"/>
        <v>18000</v>
      </c>
      <c r="J219" s="40">
        <f t="shared" si="99"/>
        <v>18000</v>
      </c>
      <c r="K219" s="40">
        <f t="shared" si="99"/>
        <v>25000</v>
      </c>
      <c r="L219" s="40">
        <f t="shared" si="99"/>
        <v>25000</v>
      </c>
      <c r="M219" s="40">
        <f t="shared" si="99"/>
        <v>0</v>
      </c>
      <c r="N219" s="40">
        <f t="shared" si="99"/>
        <v>0</v>
      </c>
      <c r="O219" s="40">
        <f t="shared" si="99"/>
        <v>0</v>
      </c>
      <c r="P219" s="40">
        <f t="shared" si="99"/>
        <v>0</v>
      </c>
      <c r="Q219" s="40">
        <f t="shared" si="99"/>
        <v>41000</v>
      </c>
      <c r="R219" s="40">
        <f t="shared" si="99"/>
        <v>41000</v>
      </c>
      <c r="S219" s="40">
        <f t="shared" si="99"/>
        <v>0</v>
      </c>
    </row>
    <row r="220" spans="1:19" s="14" customFormat="1" ht="15.75">
      <c r="A220" s="6" t="s">
        <v>81</v>
      </c>
      <c r="B220" s="40">
        <f aca="true" t="shared" si="100" ref="B220:S220">SUM(B221,B224)</f>
        <v>76500</v>
      </c>
      <c r="C220" s="40">
        <f t="shared" si="100"/>
        <v>76500</v>
      </c>
      <c r="D220" s="40">
        <f t="shared" si="100"/>
        <v>0</v>
      </c>
      <c r="E220" s="40">
        <f t="shared" si="100"/>
        <v>10500</v>
      </c>
      <c r="F220" s="40">
        <f t="shared" si="100"/>
        <v>10500</v>
      </c>
      <c r="G220" s="40">
        <f t="shared" si="100"/>
        <v>0</v>
      </c>
      <c r="H220" s="40">
        <f t="shared" si="100"/>
        <v>0</v>
      </c>
      <c r="I220" s="40">
        <f t="shared" si="100"/>
        <v>0</v>
      </c>
      <c r="J220" s="40">
        <f>SUM(J221,J224)</f>
        <v>0</v>
      </c>
      <c r="K220" s="40">
        <f t="shared" si="100"/>
        <v>25000</v>
      </c>
      <c r="L220" s="40">
        <f t="shared" si="100"/>
        <v>25000</v>
      </c>
      <c r="M220" s="40">
        <f t="shared" si="100"/>
        <v>0</v>
      </c>
      <c r="N220" s="40">
        <f t="shared" si="100"/>
        <v>0</v>
      </c>
      <c r="O220" s="40">
        <f t="shared" si="100"/>
        <v>0</v>
      </c>
      <c r="P220" s="40">
        <f>SUM(P221,P224)</f>
        <v>0</v>
      </c>
      <c r="Q220" s="40">
        <f t="shared" si="100"/>
        <v>41000</v>
      </c>
      <c r="R220" s="40">
        <f t="shared" si="100"/>
        <v>41000</v>
      </c>
      <c r="S220" s="40">
        <f t="shared" si="100"/>
        <v>0</v>
      </c>
    </row>
    <row r="221" spans="1:19" s="14" customFormat="1" ht="15.75">
      <c r="A221" s="6" t="s">
        <v>82</v>
      </c>
      <c r="B221" s="40">
        <f aca="true" t="shared" si="101" ref="B221:Q222">SUM(B222)</f>
        <v>25000</v>
      </c>
      <c r="C221" s="40">
        <f t="shared" si="101"/>
        <v>25000</v>
      </c>
      <c r="D221" s="40">
        <f t="shared" si="101"/>
        <v>0</v>
      </c>
      <c r="E221" s="40">
        <f t="shared" si="101"/>
        <v>0</v>
      </c>
      <c r="F221" s="40">
        <f t="shared" si="101"/>
        <v>0</v>
      </c>
      <c r="G221" s="40">
        <f t="shared" si="101"/>
        <v>0</v>
      </c>
      <c r="H221" s="40">
        <f t="shared" si="101"/>
        <v>0</v>
      </c>
      <c r="I221" s="40">
        <f t="shared" si="101"/>
        <v>0</v>
      </c>
      <c r="J221" s="40">
        <f t="shared" si="101"/>
        <v>0</v>
      </c>
      <c r="K221" s="40">
        <f t="shared" si="101"/>
        <v>25000</v>
      </c>
      <c r="L221" s="40">
        <f t="shared" si="101"/>
        <v>25000</v>
      </c>
      <c r="M221" s="40">
        <f t="shared" si="101"/>
        <v>0</v>
      </c>
      <c r="N221" s="40">
        <f t="shared" si="101"/>
        <v>0</v>
      </c>
      <c r="O221" s="40">
        <f t="shared" si="101"/>
        <v>0</v>
      </c>
      <c r="P221" s="40">
        <f t="shared" si="101"/>
        <v>0</v>
      </c>
      <c r="Q221" s="40">
        <f t="shared" si="101"/>
        <v>0</v>
      </c>
      <c r="R221" s="40">
        <f>SUM(R222)</f>
        <v>0</v>
      </c>
      <c r="S221" s="40">
        <f>SUM(S222)</f>
        <v>0</v>
      </c>
    </row>
    <row r="222" spans="1:19" s="14" customFormat="1" ht="15" customHeight="1">
      <c r="A222" s="6" t="s">
        <v>83</v>
      </c>
      <c r="B222" s="40">
        <f t="shared" si="101"/>
        <v>25000</v>
      </c>
      <c r="C222" s="40">
        <f t="shared" si="101"/>
        <v>25000</v>
      </c>
      <c r="D222" s="40">
        <f t="shared" si="101"/>
        <v>0</v>
      </c>
      <c r="E222" s="40">
        <f t="shared" si="101"/>
        <v>0</v>
      </c>
      <c r="F222" s="40">
        <f t="shared" si="101"/>
        <v>0</v>
      </c>
      <c r="G222" s="40">
        <f t="shared" si="101"/>
        <v>0</v>
      </c>
      <c r="H222" s="40">
        <f t="shared" si="101"/>
        <v>0</v>
      </c>
      <c r="I222" s="40">
        <f t="shared" si="101"/>
        <v>0</v>
      </c>
      <c r="J222" s="40">
        <f t="shared" si="101"/>
        <v>0</v>
      </c>
      <c r="K222" s="40">
        <f t="shared" si="101"/>
        <v>25000</v>
      </c>
      <c r="L222" s="40">
        <f>SUM(L223)</f>
        <v>25000</v>
      </c>
      <c r="M222" s="40">
        <f t="shared" si="101"/>
        <v>0</v>
      </c>
      <c r="N222" s="40">
        <f>SUM(N223)</f>
        <v>0</v>
      </c>
      <c r="O222" s="40">
        <f>SUM(O223)</f>
        <v>0</v>
      </c>
      <c r="P222" s="40">
        <f>SUM(P223)</f>
        <v>0</v>
      </c>
      <c r="Q222" s="40">
        <f>SUM(Q223)</f>
        <v>0</v>
      </c>
      <c r="R222" s="40">
        <f>SUM(R223)</f>
        <v>0</v>
      </c>
      <c r="S222" s="40">
        <f>SUM(S223)</f>
        <v>0</v>
      </c>
    </row>
    <row r="223" spans="1:19" s="14" customFormat="1" ht="15" customHeight="1">
      <c r="A223" s="7" t="s">
        <v>159</v>
      </c>
      <c r="B223" s="36">
        <f>SUM(E223,H223,K223,N223,Q223)</f>
        <v>25000</v>
      </c>
      <c r="C223" s="36">
        <f>SUM(F223,I223,L223,O223,R223)</f>
        <v>25000</v>
      </c>
      <c r="D223" s="36">
        <f>SUM(G223,J223,M223,P223,S223)</f>
        <v>0</v>
      </c>
      <c r="E223" s="39">
        <v>0</v>
      </c>
      <c r="F223" s="39">
        <v>0</v>
      </c>
      <c r="G223" s="36">
        <f>SUM(F223-E223)</f>
        <v>0</v>
      </c>
      <c r="H223" s="39">
        <v>0</v>
      </c>
      <c r="I223" s="39">
        <v>0</v>
      </c>
      <c r="J223" s="36">
        <f>SUM(I223-H223)</f>
        <v>0</v>
      </c>
      <c r="K223" s="39">
        <v>25000</v>
      </c>
      <c r="L223" s="39">
        <v>25000</v>
      </c>
      <c r="M223" s="36">
        <f>SUM(L223-K223)</f>
        <v>0</v>
      </c>
      <c r="N223" s="39">
        <v>0</v>
      </c>
      <c r="O223" s="39">
        <v>0</v>
      </c>
      <c r="P223" s="36">
        <f>SUM(O223-N223)</f>
        <v>0</v>
      </c>
      <c r="Q223" s="39">
        <v>0</v>
      </c>
      <c r="R223" s="39">
        <v>0</v>
      </c>
      <c r="S223" s="36">
        <f>SUM(R223-Q223)</f>
        <v>0</v>
      </c>
    </row>
    <row r="224" spans="1:19" s="12" customFormat="1" ht="15.75">
      <c r="A224" s="6" t="s">
        <v>84</v>
      </c>
      <c r="B224" s="40">
        <f aca="true" t="shared" si="102" ref="B224:S224">SUM(B225,B226,B227)</f>
        <v>51500</v>
      </c>
      <c r="C224" s="40">
        <f t="shared" si="102"/>
        <v>51500</v>
      </c>
      <c r="D224" s="40">
        <f t="shared" si="102"/>
        <v>0</v>
      </c>
      <c r="E224" s="40">
        <f t="shared" si="102"/>
        <v>10500</v>
      </c>
      <c r="F224" s="40">
        <f t="shared" si="102"/>
        <v>10500</v>
      </c>
      <c r="G224" s="40">
        <f t="shared" si="102"/>
        <v>0</v>
      </c>
      <c r="H224" s="40">
        <f t="shared" si="102"/>
        <v>0</v>
      </c>
      <c r="I224" s="40">
        <f t="shared" si="102"/>
        <v>0</v>
      </c>
      <c r="J224" s="40">
        <f>SUM(J225,J226,J227)</f>
        <v>0</v>
      </c>
      <c r="K224" s="40">
        <f t="shared" si="102"/>
        <v>0</v>
      </c>
      <c r="L224" s="40">
        <f t="shared" si="102"/>
        <v>0</v>
      </c>
      <c r="M224" s="40">
        <f t="shared" si="102"/>
        <v>0</v>
      </c>
      <c r="N224" s="40">
        <f t="shared" si="102"/>
        <v>0</v>
      </c>
      <c r="O224" s="40">
        <f t="shared" si="102"/>
        <v>0</v>
      </c>
      <c r="P224" s="40">
        <f>SUM(P225,P226,P227)</f>
        <v>0</v>
      </c>
      <c r="Q224" s="40">
        <f t="shared" si="102"/>
        <v>41000</v>
      </c>
      <c r="R224" s="40">
        <f t="shared" si="102"/>
        <v>41000</v>
      </c>
      <c r="S224" s="40">
        <f t="shared" si="102"/>
        <v>0</v>
      </c>
    </row>
    <row r="225" spans="1:19" s="12" customFormat="1" ht="15.75">
      <c r="A225" s="7" t="s">
        <v>160</v>
      </c>
      <c r="B225" s="36">
        <f aca="true" t="shared" si="103" ref="B225:D227">SUM(E225,H225,K225,N225,Q225)</f>
        <v>12000</v>
      </c>
      <c r="C225" s="36">
        <f t="shared" si="103"/>
        <v>12000</v>
      </c>
      <c r="D225" s="36">
        <f t="shared" si="103"/>
        <v>0</v>
      </c>
      <c r="E225" s="39">
        <v>6000</v>
      </c>
      <c r="F225" s="39">
        <v>6000</v>
      </c>
      <c r="G225" s="36">
        <f>SUM(F225-E225)</f>
        <v>0</v>
      </c>
      <c r="H225" s="39">
        <v>0</v>
      </c>
      <c r="I225" s="39">
        <v>0</v>
      </c>
      <c r="J225" s="36">
        <f>SUM(I225-H225)</f>
        <v>0</v>
      </c>
      <c r="K225" s="39">
        <v>0</v>
      </c>
      <c r="L225" s="39">
        <v>0</v>
      </c>
      <c r="M225" s="36">
        <f>SUM(L225-K225)</f>
        <v>0</v>
      </c>
      <c r="N225" s="39">
        <v>0</v>
      </c>
      <c r="O225" s="39">
        <v>0</v>
      </c>
      <c r="P225" s="36">
        <f>SUM(O225-N225)</f>
        <v>0</v>
      </c>
      <c r="Q225" s="39">
        <v>6000</v>
      </c>
      <c r="R225" s="39">
        <v>6000</v>
      </c>
      <c r="S225" s="36">
        <f>SUM(R225-Q225)</f>
        <v>0</v>
      </c>
    </row>
    <row r="226" spans="1:19" s="12" customFormat="1" ht="15.75">
      <c r="A226" s="7" t="s">
        <v>161</v>
      </c>
      <c r="B226" s="36">
        <f t="shared" si="103"/>
        <v>4500</v>
      </c>
      <c r="C226" s="36">
        <f t="shared" si="103"/>
        <v>4500</v>
      </c>
      <c r="D226" s="36">
        <f t="shared" si="103"/>
        <v>0</v>
      </c>
      <c r="E226" s="39">
        <v>4500</v>
      </c>
      <c r="F226" s="39">
        <v>4500</v>
      </c>
      <c r="G226" s="36">
        <f>SUM(F226-E226)</f>
        <v>0</v>
      </c>
      <c r="H226" s="39">
        <v>0</v>
      </c>
      <c r="I226" s="39">
        <v>0</v>
      </c>
      <c r="J226" s="36">
        <f>SUM(I226-H226)</f>
        <v>0</v>
      </c>
      <c r="K226" s="39">
        <v>0</v>
      </c>
      <c r="L226" s="39">
        <v>0</v>
      </c>
      <c r="M226" s="36">
        <f>SUM(L226-K226)</f>
        <v>0</v>
      </c>
      <c r="N226" s="39">
        <v>0</v>
      </c>
      <c r="O226" s="39">
        <v>0</v>
      </c>
      <c r="P226" s="36">
        <f>SUM(O226-N226)</f>
        <v>0</v>
      </c>
      <c r="Q226" s="39">
        <v>0</v>
      </c>
      <c r="R226" s="39">
        <v>0</v>
      </c>
      <c r="S226" s="36">
        <f>SUM(R226-Q226)</f>
        <v>0</v>
      </c>
    </row>
    <row r="227" spans="1:19" s="12" customFormat="1" ht="15.75">
      <c r="A227" s="7" t="s">
        <v>162</v>
      </c>
      <c r="B227" s="36">
        <f t="shared" si="103"/>
        <v>35000</v>
      </c>
      <c r="C227" s="36">
        <f t="shared" si="103"/>
        <v>35000</v>
      </c>
      <c r="D227" s="36">
        <f t="shared" si="103"/>
        <v>0</v>
      </c>
      <c r="E227" s="39">
        <v>0</v>
      </c>
      <c r="F227" s="39">
        <v>0</v>
      </c>
      <c r="G227" s="36">
        <f>SUM(F227-E227)</f>
        <v>0</v>
      </c>
      <c r="H227" s="39">
        <v>0</v>
      </c>
      <c r="I227" s="39">
        <v>0</v>
      </c>
      <c r="J227" s="36">
        <f>SUM(I227-H227)</f>
        <v>0</v>
      </c>
      <c r="K227" s="39">
        <v>0</v>
      </c>
      <c r="L227" s="39">
        <v>0</v>
      </c>
      <c r="M227" s="36">
        <f>SUM(L227-K227)</f>
        <v>0</v>
      </c>
      <c r="N227" s="39">
        <v>0</v>
      </c>
      <c r="O227" s="39">
        <v>0</v>
      </c>
      <c r="P227" s="36">
        <f>SUM(O227-N227)</f>
        <v>0</v>
      </c>
      <c r="Q227" s="39">
        <v>35000</v>
      </c>
      <c r="R227" s="39">
        <v>35000</v>
      </c>
      <c r="S227" s="36">
        <f>SUM(R227-Q227)</f>
        <v>0</v>
      </c>
    </row>
    <row r="228" spans="1:19" s="12" customFormat="1" ht="15.75">
      <c r="A228" s="6" t="s">
        <v>15</v>
      </c>
      <c r="B228" s="40">
        <f>SUM(B229)</f>
        <v>0</v>
      </c>
      <c r="C228" s="40">
        <f aca="true" t="shared" si="104" ref="C228:S229">SUM(C229)</f>
        <v>18000</v>
      </c>
      <c r="D228" s="40">
        <f t="shared" si="104"/>
        <v>18000</v>
      </c>
      <c r="E228" s="40">
        <f t="shared" si="104"/>
        <v>0</v>
      </c>
      <c r="F228" s="40">
        <f t="shared" si="104"/>
        <v>0</v>
      </c>
      <c r="G228" s="40">
        <f t="shared" si="104"/>
        <v>0</v>
      </c>
      <c r="H228" s="40">
        <f t="shared" si="104"/>
        <v>0</v>
      </c>
      <c r="I228" s="40">
        <f t="shared" si="104"/>
        <v>18000</v>
      </c>
      <c r="J228" s="40">
        <f t="shared" si="104"/>
        <v>18000</v>
      </c>
      <c r="K228" s="40">
        <f t="shared" si="104"/>
        <v>0</v>
      </c>
      <c r="L228" s="40">
        <f t="shared" si="104"/>
        <v>0</v>
      </c>
      <c r="M228" s="40">
        <f t="shared" si="104"/>
        <v>0</v>
      </c>
      <c r="N228" s="40">
        <f t="shared" si="104"/>
        <v>0</v>
      </c>
      <c r="O228" s="40">
        <f t="shared" si="104"/>
        <v>0</v>
      </c>
      <c r="P228" s="40">
        <f t="shared" si="104"/>
        <v>0</v>
      </c>
      <c r="Q228" s="40">
        <f t="shared" si="104"/>
        <v>0</v>
      </c>
      <c r="R228" s="40">
        <f t="shared" si="104"/>
        <v>0</v>
      </c>
      <c r="S228" s="40">
        <f t="shared" si="104"/>
        <v>0</v>
      </c>
    </row>
    <row r="229" spans="1:19" s="12" customFormat="1" ht="15.75">
      <c r="A229" s="6" t="s">
        <v>84</v>
      </c>
      <c r="B229" s="40">
        <f>SUM(B230)</f>
        <v>0</v>
      </c>
      <c r="C229" s="40">
        <f t="shared" si="104"/>
        <v>18000</v>
      </c>
      <c r="D229" s="40">
        <f t="shared" si="104"/>
        <v>18000</v>
      </c>
      <c r="E229" s="40">
        <f t="shared" si="104"/>
        <v>0</v>
      </c>
      <c r="F229" s="40">
        <f t="shared" si="104"/>
        <v>0</v>
      </c>
      <c r="G229" s="40">
        <f t="shared" si="104"/>
        <v>0</v>
      </c>
      <c r="H229" s="40">
        <f t="shared" si="104"/>
        <v>0</v>
      </c>
      <c r="I229" s="40">
        <f t="shared" si="104"/>
        <v>18000</v>
      </c>
      <c r="J229" s="40">
        <f t="shared" si="104"/>
        <v>18000</v>
      </c>
      <c r="K229" s="40">
        <f t="shared" si="104"/>
        <v>0</v>
      </c>
      <c r="L229" s="40">
        <f t="shared" si="104"/>
        <v>0</v>
      </c>
      <c r="M229" s="40">
        <f t="shared" si="104"/>
        <v>0</v>
      </c>
      <c r="N229" s="40">
        <f t="shared" si="104"/>
        <v>0</v>
      </c>
      <c r="O229" s="40">
        <f t="shared" si="104"/>
        <v>0</v>
      </c>
      <c r="P229" s="40">
        <f t="shared" si="104"/>
        <v>0</v>
      </c>
      <c r="Q229" s="40">
        <f t="shared" si="104"/>
        <v>0</v>
      </c>
      <c r="R229" s="40">
        <f t="shared" si="104"/>
        <v>0</v>
      </c>
      <c r="S229" s="40">
        <f t="shared" si="104"/>
        <v>0</v>
      </c>
    </row>
    <row r="230" spans="1:19" s="12" customFormat="1" ht="15.75">
      <c r="A230" s="7" t="s">
        <v>177</v>
      </c>
      <c r="B230" s="36">
        <f>SUM(E230,H230,K230,N230,Q230)</f>
        <v>0</v>
      </c>
      <c r="C230" s="36">
        <f>SUM(F230,I230,L230,O230,R230)</f>
        <v>18000</v>
      </c>
      <c r="D230" s="36">
        <f>SUM(G230,J230,M230,P230,S230)</f>
        <v>18000</v>
      </c>
      <c r="E230" s="39">
        <v>0</v>
      </c>
      <c r="F230" s="39">
        <v>0</v>
      </c>
      <c r="G230" s="36">
        <f>SUM(F230-E230)</f>
        <v>0</v>
      </c>
      <c r="H230" s="39">
        <v>0</v>
      </c>
      <c r="I230" s="39">
        <v>18000</v>
      </c>
      <c r="J230" s="36">
        <f>SUM(I230-H230)</f>
        <v>18000</v>
      </c>
      <c r="K230" s="39">
        <v>0</v>
      </c>
      <c r="L230" s="39">
        <v>0</v>
      </c>
      <c r="M230" s="36">
        <f>SUM(L230-K230)</f>
        <v>0</v>
      </c>
      <c r="N230" s="39">
        <v>0</v>
      </c>
      <c r="O230" s="39">
        <v>0</v>
      </c>
      <c r="P230" s="36">
        <f>SUM(O230-N230)</f>
        <v>0</v>
      </c>
      <c r="Q230" s="39">
        <v>0</v>
      </c>
      <c r="R230" s="39">
        <v>0</v>
      </c>
      <c r="S230" s="36">
        <f>SUM(R230-Q230)</f>
        <v>0</v>
      </c>
    </row>
    <row r="231" spans="1:19" s="12" customFormat="1" ht="15.75">
      <c r="A231" s="6" t="s">
        <v>85</v>
      </c>
      <c r="B231" s="40">
        <f aca="true" t="shared" si="105" ref="B231:Q232">SUM(B232)</f>
        <v>750000</v>
      </c>
      <c r="C231" s="40">
        <f t="shared" si="105"/>
        <v>750000</v>
      </c>
      <c r="D231" s="40">
        <f t="shared" si="105"/>
        <v>0</v>
      </c>
      <c r="E231" s="40">
        <f t="shared" si="105"/>
        <v>200000</v>
      </c>
      <c r="F231" s="40">
        <f t="shared" si="105"/>
        <v>200000</v>
      </c>
      <c r="G231" s="40">
        <f t="shared" si="105"/>
        <v>0</v>
      </c>
      <c r="H231" s="40">
        <f t="shared" si="105"/>
        <v>15000</v>
      </c>
      <c r="I231" s="40">
        <f t="shared" si="105"/>
        <v>15000</v>
      </c>
      <c r="J231" s="40">
        <f t="shared" si="105"/>
        <v>0</v>
      </c>
      <c r="K231" s="40">
        <f t="shared" si="105"/>
        <v>0</v>
      </c>
      <c r="L231" s="40">
        <f t="shared" si="105"/>
        <v>0</v>
      </c>
      <c r="M231" s="40">
        <f t="shared" si="105"/>
        <v>0</v>
      </c>
      <c r="N231" s="40">
        <f t="shared" si="105"/>
        <v>0</v>
      </c>
      <c r="O231" s="40">
        <f t="shared" si="105"/>
        <v>0</v>
      </c>
      <c r="P231" s="40">
        <f t="shared" si="105"/>
        <v>0</v>
      </c>
      <c r="Q231" s="40">
        <f t="shared" si="105"/>
        <v>535000</v>
      </c>
      <c r="R231" s="40">
        <f>SUM(R232)</f>
        <v>535000</v>
      </c>
      <c r="S231" s="40">
        <f>SUM(S232)</f>
        <v>0</v>
      </c>
    </row>
    <row r="232" spans="1:19" s="12" customFormat="1" ht="15.75">
      <c r="A232" s="6" t="s">
        <v>31</v>
      </c>
      <c r="B232" s="40">
        <f t="shared" si="105"/>
        <v>750000</v>
      </c>
      <c r="C232" s="40">
        <f t="shared" si="105"/>
        <v>750000</v>
      </c>
      <c r="D232" s="40">
        <f t="shared" si="105"/>
        <v>0</v>
      </c>
      <c r="E232" s="40">
        <f t="shared" si="105"/>
        <v>200000</v>
      </c>
      <c r="F232" s="40">
        <f t="shared" si="105"/>
        <v>200000</v>
      </c>
      <c r="G232" s="40">
        <f t="shared" si="105"/>
        <v>0</v>
      </c>
      <c r="H232" s="40">
        <f t="shared" si="105"/>
        <v>15000</v>
      </c>
      <c r="I232" s="40">
        <f t="shared" si="105"/>
        <v>15000</v>
      </c>
      <c r="J232" s="40">
        <f t="shared" si="105"/>
        <v>0</v>
      </c>
      <c r="K232" s="40">
        <f t="shared" si="105"/>
        <v>0</v>
      </c>
      <c r="L232" s="40">
        <f>SUM(L233)</f>
        <v>0</v>
      </c>
      <c r="M232" s="40">
        <f t="shared" si="105"/>
        <v>0</v>
      </c>
      <c r="N232" s="40">
        <f>SUM(N233)</f>
        <v>0</v>
      </c>
      <c r="O232" s="40">
        <f>SUM(O233)</f>
        <v>0</v>
      </c>
      <c r="P232" s="40">
        <f>SUM(P233)</f>
        <v>0</v>
      </c>
      <c r="Q232" s="40">
        <f>SUM(Q233)</f>
        <v>535000</v>
      </c>
      <c r="R232" s="40">
        <f>SUM(R233)</f>
        <v>535000</v>
      </c>
      <c r="S232" s="40">
        <f>SUM(S233)</f>
        <v>0</v>
      </c>
    </row>
    <row r="233" spans="1:19" s="12" customFormat="1" ht="15.75">
      <c r="A233" s="6" t="s">
        <v>86</v>
      </c>
      <c r="B233" s="40">
        <f>SUM(B234,B235,B236,B237,B238)</f>
        <v>750000</v>
      </c>
      <c r="C233" s="40">
        <f aca="true" t="shared" si="106" ref="C233:S233">SUM(C234,C235,C236,C237,C238)</f>
        <v>750000</v>
      </c>
      <c r="D233" s="40">
        <f t="shared" si="106"/>
        <v>0</v>
      </c>
      <c r="E233" s="40">
        <f t="shared" si="106"/>
        <v>200000</v>
      </c>
      <c r="F233" s="40">
        <f t="shared" si="106"/>
        <v>200000</v>
      </c>
      <c r="G233" s="40">
        <f t="shared" si="106"/>
        <v>0</v>
      </c>
      <c r="H233" s="40">
        <f t="shared" si="106"/>
        <v>15000</v>
      </c>
      <c r="I233" s="40">
        <f t="shared" si="106"/>
        <v>15000</v>
      </c>
      <c r="J233" s="40">
        <f t="shared" si="106"/>
        <v>0</v>
      </c>
      <c r="K233" s="40">
        <f t="shared" si="106"/>
        <v>0</v>
      </c>
      <c r="L233" s="40">
        <f t="shared" si="106"/>
        <v>0</v>
      </c>
      <c r="M233" s="40">
        <f t="shared" si="106"/>
        <v>0</v>
      </c>
      <c r="N233" s="40">
        <f t="shared" si="106"/>
        <v>0</v>
      </c>
      <c r="O233" s="40">
        <f t="shared" si="106"/>
        <v>0</v>
      </c>
      <c r="P233" s="40">
        <f t="shared" si="106"/>
        <v>0</v>
      </c>
      <c r="Q233" s="40">
        <f t="shared" si="106"/>
        <v>535000</v>
      </c>
      <c r="R233" s="40">
        <f t="shared" si="106"/>
        <v>535000</v>
      </c>
      <c r="S233" s="40">
        <f t="shared" si="106"/>
        <v>0</v>
      </c>
    </row>
    <row r="234" spans="1:19" s="12" customFormat="1" ht="15.75">
      <c r="A234" s="7" t="s">
        <v>171</v>
      </c>
      <c r="B234" s="36">
        <f aca="true" t="shared" si="107" ref="B234:D238">SUM(E234,H234,K234,N234,Q234)</f>
        <v>65000</v>
      </c>
      <c r="C234" s="36">
        <f t="shared" si="107"/>
        <v>65000</v>
      </c>
      <c r="D234" s="36">
        <f t="shared" si="107"/>
        <v>0</v>
      </c>
      <c r="E234" s="39">
        <v>0</v>
      </c>
      <c r="F234" s="39">
        <v>0</v>
      </c>
      <c r="G234" s="36">
        <f>SUM(F234-E234)</f>
        <v>0</v>
      </c>
      <c r="H234" s="39">
        <v>15000</v>
      </c>
      <c r="I234" s="39">
        <v>15000</v>
      </c>
      <c r="J234" s="36">
        <f>SUM(I234-H234)</f>
        <v>0</v>
      </c>
      <c r="K234" s="39">
        <v>0</v>
      </c>
      <c r="L234" s="39">
        <v>0</v>
      </c>
      <c r="M234" s="36">
        <f>SUM(L234-K234)</f>
        <v>0</v>
      </c>
      <c r="N234" s="39">
        <v>0</v>
      </c>
      <c r="O234" s="39">
        <v>0</v>
      </c>
      <c r="P234" s="36">
        <f>SUM(O234-N234)</f>
        <v>0</v>
      </c>
      <c r="Q234" s="39">
        <v>50000</v>
      </c>
      <c r="R234" s="39">
        <v>50000</v>
      </c>
      <c r="S234" s="36">
        <f>SUM(R234-Q234)</f>
        <v>0</v>
      </c>
    </row>
    <row r="235" spans="1:19" s="12" customFormat="1" ht="15.75">
      <c r="A235" s="7" t="s">
        <v>163</v>
      </c>
      <c r="B235" s="36">
        <f t="shared" si="107"/>
        <v>450000</v>
      </c>
      <c r="C235" s="36">
        <f t="shared" si="107"/>
        <v>450000</v>
      </c>
      <c r="D235" s="36">
        <f t="shared" si="107"/>
        <v>0</v>
      </c>
      <c r="E235" s="39">
        <v>0</v>
      </c>
      <c r="F235" s="39">
        <v>0</v>
      </c>
      <c r="G235" s="36">
        <f>SUM(F235-E235)</f>
        <v>0</v>
      </c>
      <c r="H235" s="39">
        <v>0</v>
      </c>
      <c r="I235" s="39">
        <v>0</v>
      </c>
      <c r="J235" s="36">
        <f>SUM(I235-H235)</f>
        <v>0</v>
      </c>
      <c r="K235" s="39">
        <v>0</v>
      </c>
      <c r="L235" s="39">
        <v>0</v>
      </c>
      <c r="M235" s="36">
        <f>SUM(L235-K235)</f>
        <v>0</v>
      </c>
      <c r="N235" s="39">
        <v>0</v>
      </c>
      <c r="O235" s="39">
        <v>0</v>
      </c>
      <c r="P235" s="36">
        <f>SUM(O235-N235)</f>
        <v>0</v>
      </c>
      <c r="Q235" s="39">
        <v>450000</v>
      </c>
      <c r="R235" s="39">
        <v>450000</v>
      </c>
      <c r="S235" s="36">
        <f>SUM(R235-Q235)</f>
        <v>0</v>
      </c>
    </row>
    <row r="236" spans="1:19" s="12" customFormat="1" ht="15.75">
      <c r="A236" s="7" t="s">
        <v>170</v>
      </c>
      <c r="B236" s="36">
        <f t="shared" si="107"/>
        <v>200000</v>
      </c>
      <c r="C236" s="36">
        <f t="shared" si="107"/>
        <v>100000</v>
      </c>
      <c r="D236" s="36">
        <f t="shared" si="107"/>
        <v>-100000</v>
      </c>
      <c r="E236" s="39">
        <v>200000</v>
      </c>
      <c r="F236" s="39">
        <v>100000</v>
      </c>
      <c r="G236" s="36">
        <f>SUM(F236-E236)</f>
        <v>-100000</v>
      </c>
      <c r="H236" s="39">
        <v>0</v>
      </c>
      <c r="I236" s="39">
        <v>0</v>
      </c>
      <c r="J236" s="36">
        <f>SUM(I236-H236)</f>
        <v>0</v>
      </c>
      <c r="K236" s="39">
        <v>0</v>
      </c>
      <c r="L236" s="39">
        <v>0</v>
      </c>
      <c r="M236" s="36">
        <f>SUM(L236-K236)</f>
        <v>0</v>
      </c>
      <c r="N236" s="39">
        <v>0</v>
      </c>
      <c r="O236" s="39">
        <v>0</v>
      </c>
      <c r="P236" s="36">
        <f>SUM(O236-N236)</f>
        <v>0</v>
      </c>
      <c r="Q236" s="39">
        <v>0</v>
      </c>
      <c r="R236" s="39">
        <v>0</v>
      </c>
      <c r="S236" s="36">
        <f>SUM(R236-Q236)</f>
        <v>0</v>
      </c>
    </row>
    <row r="237" spans="1:19" s="12" customFormat="1" ht="15.75">
      <c r="A237" s="7" t="s">
        <v>181</v>
      </c>
      <c r="B237" s="36">
        <f>SUM(E237,H237,K237,N237,Q237)</f>
        <v>0</v>
      </c>
      <c r="C237" s="36">
        <f>SUM(F237,I237,L237,O237,R237)</f>
        <v>100000</v>
      </c>
      <c r="D237" s="36">
        <f>SUM(G237,J237,M237,P237,S237)</f>
        <v>100000</v>
      </c>
      <c r="E237" s="39">
        <v>0</v>
      </c>
      <c r="F237" s="39">
        <v>100000</v>
      </c>
      <c r="G237" s="36">
        <f>SUM(F237-E237)</f>
        <v>100000</v>
      </c>
      <c r="H237" s="39">
        <v>0</v>
      </c>
      <c r="I237" s="39">
        <v>0</v>
      </c>
      <c r="J237" s="36">
        <f>SUM(I237-H237)</f>
        <v>0</v>
      </c>
      <c r="K237" s="39">
        <v>0</v>
      </c>
      <c r="L237" s="39">
        <v>0</v>
      </c>
      <c r="M237" s="36">
        <f>SUM(L237-K237)</f>
        <v>0</v>
      </c>
      <c r="N237" s="39">
        <v>0</v>
      </c>
      <c r="O237" s="39">
        <v>0</v>
      </c>
      <c r="P237" s="36">
        <f>SUM(O237-N237)</f>
        <v>0</v>
      </c>
      <c r="Q237" s="39">
        <v>0</v>
      </c>
      <c r="R237" s="39">
        <v>0</v>
      </c>
      <c r="S237" s="36">
        <f>SUM(R237-Q237)</f>
        <v>0</v>
      </c>
    </row>
    <row r="238" spans="1:19" s="14" customFormat="1" ht="15.75">
      <c r="A238" s="7" t="s">
        <v>164</v>
      </c>
      <c r="B238" s="36">
        <f t="shared" si="107"/>
        <v>35000</v>
      </c>
      <c r="C238" s="36">
        <f t="shared" si="107"/>
        <v>35000</v>
      </c>
      <c r="D238" s="36">
        <f t="shared" si="107"/>
        <v>0</v>
      </c>
      <c r="E238" s="39">
        <v>0</v>
      </c>
      <c r="F238" s="39">
        <v>0</v>
      </c>
      <c r="G238" s="36">
        <f>SUM(F238-E238)</f>
        <v>0</v>
      </c>
      <c r="H238" s="39">
        <v>0</v>
      </c>
      <c r="I238" s="39">
        <v>0</v>
      </c>
      <c r="J238" s="36">
        <f>SUM(I238-H238)</f>
        <v>0</v>
      </c>
      <c r="K238" s="39">
        <v>0</v>
      </c>
      <c r="L238" s="39">
        <v>0</v>
      </c>
      <c r="M238" s="36">
        <f>SUM(L238-K238)</f>
        <v>0</v>
      </c>
      <c r="N238" s="39">
        <v>0</v>
      </c>
      <c r="O238" s="39">
        <v>0</v>
      </c>
      <c r="P238" s="36">
        <f>SUM(O238-N238)</f>
        <v>0</v>
      </c>
      <c r="Q238" s="39">
        <v>35000</v>
      </c>
      <c r="R238" s="39">
        <v>35000</v>
      </c>
      <c r="S238" s="36">
        <f>SUM(R238-Q238)</f>
        <v>0</v>
      </c>
    </row>
    <row r="239" ht="15.75" hidden="1"/>
    <row r="240" ht="15.75" hidden="1"/>
    <row r="241" ht="15.75" hidden="1"/>
    <row r="242" ht="15.75" hidden="1"/>
    <row r="243" ht="15.75" hidden="1"/>
    <row r="245" ht="15.75" hidden="1">
      <c r="A245" s="11" t="s">
        <v>165</v>
      </c>
    </row>
    <row r="246" ht="15.75" hidden="1">
      <c r="A246" s="11"/>
    </row>
    <row r="247" ht="15.75" hidden="1">
      <c r="A247" s="11" t="s">
        <v>166</v>
      </c>
    </row>
    <row r="248" ht="15.75" hidden="1"/>
    <row r="250" s="11" customFormat="1" ht="15.75"/>
    <row r="251" s="11" customFormat="1" ht="15.75"/>
    <row r="252" s="11" customFormat="1" ht="15.75"/>
    <row r="253" s="11" customFormat="1" ht="15.75">
      <c r="N253" s="15"/>
    </row>
    <row r="254" s="11" customFormat="1" ht="15.75"/>
    <row r="255" s="11" customFormat="1" ht="15.75"/>
    <row r="256" s="11" customFormat="1" ht="15.75"/>
    <row r="257" s="11" customFormat="1" ht="15.75">
      <c r="O257" s="15" t="s">
        <v>191</v>
      </c>
    </row>
    <row r="258" spans="15:16" s="11" customFormat="1" ht="15.75">
      <c r="O258" s="15" t="s">
        <v>192</v>
      </c>
      <c r="P258" s="15"/>
    </row>
    <row r="259" ht="15.75">
      <c r="O259" s="15" t="s">
        <v>193</v>
      </c>
    </row>
  </sheetData>
  <printOptions horizontalCentered="1"/>
  <pageMargins left="0.7480314960629921" right="0.7480314960629921" top="0.984251968503937" bottom="0.984251968503937" header="0.5118110236220472" footer="0.5118110236220472"/>
  <pageSetup horizontalDpi="600" verticalDpi="600" orientation="landscape" paperSize="9" scale="41" r:id="rId1"/>
  <ignoredErrors>
    <ignoredError sqref="D34 G34 J34 M34 P34 B56:D56 B60:D60 B62:D62 B66:D66 B76:D76 B98:D98 B103:D103 B107:D107 B119:D119 B133:D133 B140:D140 B243:D243 B239:E239 B227:D227 B224:D224 B202:D202 B200:D200 B194:D194 B180:D180 B173:D173 B157:D157 G56 G60 G62 G66 G76 G98 G103 G107 G119 G133 G140 G194 G200 G202 G224:G225 G227 F239:K239 G243 J243 M243 P243 S243 L239:S239 S227 S224:S225 P224:P225 P227 M224:M225 M227 J224:J225 J227 S202 S200 P200 P202 M200 M202 J200 J202 S194 P194 M194 J194 S157 P157 M157 J157 G157 S140 P140 M140 J140 S133 P133 M133 J133 S119 P119 M119 J119 S107 P107 M107 J107 S103 P103 M103 J103 S98 P98 M98 J98 S76 S66 S62 P62 P66 P76 M62 M66 M76 J62 J66 J76 S60 S56 P56 P60 M56 M60 J56 J60 S173 P173 M173 J173 G173 B225:D225"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IO</cp:lastModifiedBy>
  <cp:lastPrinted>2005-05-25T07:35:27Z</cp:lastPrinted>
  <dcterms:created xsi:type="dcterms:W3CDTF">1996-10-14T23:33:28Z</dcterms:created>
  <dcterms:modified xsi:type="dcterms:W3CDTF">2005-05-31T09:58:52Z</dcterms:modified>
  <cp:category/>
  <cp:version/>
  <cp:contentType/>
  <cp:contentStatus/>
</cp:coreProperties>
</file>