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Otstet 1-vo 3m. s transveri" sheetId="1" r:id="rId1"/>
    <sheet name="1-va akt. I. P. s transfer17.05" sheetId="2" r:id="rId2"/>
  </sheets>
  <definedNames>
    <definedName name="_xlnm.Print_Titles" localSheetId="1">'1-va akt. I. P. s transfer17.05'!$8:$15</definedName>
    <definedName name="_xlnm.Print_Titles" localSheetId="0">'Otstet 1-vo 3m. s transveri'!$6:$13</definedName>
  </definedNames>
  <calcPr fullCalcOnLoad="1"/>
</workbook>
</file>

<file path=xl/sharedStrings.xml><?xml version="1.0" encoding="utf-8"?>
<sst xmlns="http://schemas.openxmlformats.org/spreadsheetml/2006/main" count="481" uniqueCount="196">
  <si>
    <t>КАПИТАЛОВИ РАЗХОДИ ПО ИЗТОЧНИЦИ НА ФИНАНСИРАНЕ :</t>
  </si>
  <si>
    <t>фонд</t>
  </si>
  <si>
    <t xml:space="preserve">Собствени </t>
  </si>
  <si>
    <t>Други</t>
  </si>
  <si>
    <t>Др. извън</t>
  </si>
  <si>
    <t>НАИМЕНОВАНИЕ  И  МЕСТОНАХОЖДЕНИЕ  НА  ОБЕКТИТЕ</t>
  </si>
  <si>
    <t>ПЛАН</t>
  </si>
  <si>
    <t>Целева</t>
  </si>
  <si>
    <t>"Привати-</t>
  </si>
  <si>
    <t>бюдж.</t>
  </si>
  <si>
    <t>извън.</t>
  </si>
  <si>
    <t>2006 г.</t>
  </si>
  <si>
    <t>субсидия</t>
  </si>
  <si>
    <t>зация"</t>
  </si>
  <si>
    <t>средства</t>
  </si>
  <si>
    <t>БИЛО</t>
  </si>
  <si>
    <t>СТАВА</t>
  </si>
  <si>
    <t>ПРОМЯНА</t>
  </si>
  <si>
    <t>/+/-/</t>
  </si>
  <si>
    <t>ВСИЧКО РАЗХОДИ:</t>
  </si>
  <si>
    <t>5100  ОСНОВЕН  РЕМОНТ НА ДМА</t>
  </si>
  <si>
    <t>Функция 03 Образование</t>
  </si>
  <si>
    <t>ОБЕКТИ</t>
  </si>
  <si>
    <t>Функция 05  Социално осигур., подпомагане и грижи</t>
  </si>
  <si>
    <t>Функция 07 Почивно дело, култура, религиоз. дейности</t>
  </si>
  <si>
    <t>5200  ПРИДОБИВАНЕ НА ДМА</t>
  </si>
  <si>
    <t>Функция 01 Общи държавни служби</t>
  </si>
  <si>
    <t>5201 Придобиване на компютри и хардуер</t>
  </si>
  <si>
    <t>Компютри</t>
  </si>
  <si>
    <t>5203 Придобиване на др. оборудване машини и съоръжения</t>
  </si>
  <si>
    <t>Ксерокси / Климатици</t>
  </si>
  <si>
    <t>5206 Инфраструктурни обекти</t>
  </si>
  <si>
    <t>Обекти</t>
  </si>
  <si>
    <t>Сграда Община Велико Търново - газификация</t>
  </si>
  <si>
    <t>Здравен дом с. Русаля</t>
  </si>
  <si>
    <t>Реконструкция  комбинирана  сграда  -  кметство  с. Леденик</t>
  </si>
  <si>
    <t>Функция 04 Здравеопазване</t>
  </si>
  <si>
    <t>Детска млечна кухня - обособяване</t>
  </si>
  <si>
    <t>Функция 06 Жил. строит., Б К С и опазв. окол. среда</t>
  </si>
  <si>
    <t xml:space="preserve">Кметство с. Арбанаси - реконструкция улици </t>
  </si>
  <si>
    <t xml:space="preserve">Кметство с. Беляковец - реконструкция улици </t>
  </si>
  <si>
    <t xml:space="preserve">Кметство с. Водолей - реконструкция улици </t>
  </si>
  <si>
    <t>Кметство с. Присово - реконструкция улици</t>
  </si>
  <si>
    <t>Кметство с. Никюп - реконструкция ограда парк за отдих</t>
  </si>
  <si>
    <t>Кметство с. Леденик - реконструкция гробищен парк</t>
  </si>
  <si>
    <t>Кметство с. Момин сбор - реконструкция гробищен парк</t>
  </si>
  <si>
    <t>Кметство с. Пушево - реконструкция гробищен парк</t>
  </si>
  <si>
    <t>Авторски преработки</t>
  </si>
  <si>
    <t>ППР - дере с. Присово</t>
  </si>
  <si>
    <t>Спортна зала "Радиотехникум"</t>
  </si>
  <si>
    <t>Функция 08 Икономически дейности и услуги</t>
  </si>
  <si>
    <t>5300  НМДА  Придобиване на НМДА</t>
  </si>
  <si>
    <t>5309  -  Придобиване  на  други  Н М Д А</t>
  </si>
  <si>
    <t>5500  Капиталови трансфери</t>
  </si>
  <si>
    <t xml:space="preserve">5501  КТ за нефинансови предприятия  </t>
  </si>
  <si>
    <t>Изготвил  гл. специалист:</t>
  </si>
  <si>
    <t>Директор дирекция "ТСУ":</t>
  </si>
  <si>
    <t>КМЕТ НА ОБЩИНА</t>
  </si>
  <si>
    <t xml:space="preserve">                                          / С. ВАСИЛЕВА /</t>
  </si>
  <si>
    <t xml:space="preserve">                                           / инж. НИКОЛА ЯНКОВ/</t>
  </si>
  <si>
    <t>ВЕЛИКО ТЪРНОВО :</t>
  </si>
  <si>
    <t xml:space="preserve">                                  / Д-р РУМЕН РАШЕВ /</t>
  </si>
  <si>
    <t>Съгласувал  гл.  юристконкул :</t>
  </si>
  <si>
    <t xml:space="preserve">                                                  / О. ПЕТЪРЧЕВА / </t>
  </si>
  <si>
    <t>2007 г.</t>
  </si>
  <si>
    <t>Основен ремонт тоалетни ОУ "Хр. Ботев" - с. Ресен</t>
  </si>
  <si>
    <t xml:space="preserve">Основен ремонт - ДГ "Надежда" гр. Килифарево </t>
  </si>
  <si>
    <t>Клуб на пенсионера с. Къпиново</t>
  </si>
  <si>
    <t>Ремонт сграда Регионален истор. музей - ул."Ив.Вазов" №38</t>
  </si>
  <si>
    <t>ЦДГ "Иванка Ботева" гр. В. Търново - отоплителна инсталация</t>
  </si>
  <si>
    <t>ЦДГ "Соня" гр. В. Търново</t>
  </si>
  <si>
    <t>ОДЗ "Пролет" гр. В. Търново</t>
  </si>
  <si>
    <t>ОУ с. Балван - отоплителна инсталация и котел</t>
  </si>
  <si>
    <t xml:space="preserve">Реконструкция  отоплителна  инсталация  СОУ "Емилиян  Станев" </t>
  </si>
  <si>
    <t>Дялово  участие - газификации</t>
  </si>
  <si>
    <t>ПМГ "В. Друмев" - основен  ремонт  В и К  и  санитарни  възли</t>
  </si>
  <si>
    <t>СОУ "Вела Благоева"  ремонт  отоплителна  инсталация</t>
  </si>
  <si>
    <t>СОУ "Владимир Комаров" - вътрешен  ремонт  и  санитарни  възли</t>
  </si>
  <si>
    <t>СОУ "Георги Сава Раковски" - ремонт  класни  стаи</t>
  </si>
  <si>
    <t>ДЯ "Зорница" гр. Дебелец</t>
  </si>
  <si>
    <t>Защитено жилище гр.Дебелец констр. укрепване; фасади  и  верт. пл.</t>
  </si>
  <si>
    <t>Дялово участие "Красива България" 2007 г.- Старчески дом В.Търново</t>
  </si>
  <si>
    <t>Дял.участ.-съфинан. и инфр.проект фонд. "Лале" дом за в.хора с.Балван</t>
  </si>
  <si>
    <t>Дялово  участие - защитено жилище - с. Церова Кория</t>
  </si>
  <si>
    <t>Съфинансиране на преустройство ДВУИ - с. Церова Кория</t>
  </si>
  <si>
    <t>Превантивноинформационен център - ул. "Д. Найденов" №4 - ремонт</t>
  </si>
  <si>
    <t>Мини багер "NEOSON" - модел 1403 - кметство с. Ново село</t>
  </si>
  <si>
    <t>Възрожденска къща ул. "Крайбрежна" 12 А</t>
  </si>
  <si>
    <t>Изграждане ул. "Козлодуй" - ул. "7 - ми юли"  гр. Велико Търново</t>
  </si>
  <si>
    <t>Реконструкция на улици гр. В. Търново / по списък /</t>
  </si>
  <si>
    <t>Общински път ІV-50418 -" Ресен - Никюп - Боруш" /0+000-7+300/</t>
  </si>
  <si>
    <t>Общински път ІV-50418 -"Ресен-Хотница-М.сбор" /0+000-16+500/</t>
  </si>
  <si>
    <t>Дялово  участие  с. Арбанаси</t>
  </si>
  <si>
    <t>Паркинг ул. "АСТИ"</t>
  </si>
  <si>
    <t>Кметства / по списък /</t>
  </si>
  <si>
    <t>Реконструкция  улица  ОК 147 - 148 - 149 - 129  с. Пчелище</t>
  </si>
  <si>
    <t>Отводняване на с. Шемшево</t>
  </si>
  <si>
    <t>Водоснабдяване с. Големани</t>
  </si>
  <si>
    <t xml:space="preserve">Кметство с. Габровци - реконструкция улици </t>
  </si>
  <si>
    <t>Водоснабдяване Плаково - Големани; мах. Върлинка  и  Малчевци</t>
  </si>
  <si>
    <t>НБ "П. Р. Славейков" - дарение комплект компютърна конфигур.с DVD</t>
  </si>
  <si>
    <t>Детски и спортни площадки-подмяна на съоръжения и реконструкция</t>
  </si>
  <si>
    <t>Съфинансиране ремонт - читалищни сгради</t>
  </si>
  <si>
    <t>Църква "Света троица" - подпорна стена</t>
  </si>
  <si>
    <t>Дялово участие за изграждане на правосл.храм"Възкресение Христово"</t>
  </si>
  <si>
    <t>Дялово участие за изграждане на правосл.храм"Св. Патриарх Евтимий"</t>
  </si>
  <si>
    <t>5301  -  Придобиване  на  програмни продукти</t>
  </si>
  <si>
    <t>Софтуер</t>
  </si>
  <si>
    <t>ППР - ул."Бяла Бона" - квартал "Чолаковци" гр. Велико Търново</t>
  </si>
  <si>
    <t>Общ  устройствен  план  -  Община   Велико  Търново</t>
  </si>
  <si>
    <t>ППР - ІV - 51419 с. Арбанаси - с. Шереметя</t>
  </si>
  <si>
    <t>ППР - І - 5  Русе - В.Търново; Никополис Ад Иструм; Никюп</t>
  </si>
  <si>
    <t xml:space="preserve">Дялово участие по изготвяне проекти за кметствата </t>
  </si>
  <si>
    <t>Реконструкция  покрив  дълбока терапия  МОДОЗС гр. В. Търново</t>
  </si>
  <si>
    <t>ОДПФЗС "Д-р Трейман" Велико Търново ЕООД  гр.В. Търново</t>
  </si>
  <si>
    <t xml:space="preserve">Реконструкция сграда Община Велико Търново / вкл. тераса / </t>
  </si>
  <si>
    <t>Подходи за инвалиди / платформа / - централен вход Община  В. Т.</t>
  </si>
  <si>
    <t xml:space="preserve">Банкови </t>
  </si>
  <si>
    <t>кредити</t>
  </si>
  <si>
    <t>Реконструкция сграда  кметство  с. Присово</t>
  </si>
  <si>
    <t>Кметство  с. Ново село - ремонт покрив Общинска сграда</t>
  </si>
  <si>
    <t>Кметство с. Арбанаси - храсторез</t>
  </si>
  <si>
    <t>Кметство с. Велчево - видеокамери</t>
  </si>
  <si>
    <t>Кметство с. Габровци - видеокамери</t>
  </si>
  <si>
    <t>Кметство с. Ново село - храсторез</t>
  </si>
  <si>
    <t>5205  Придобиване  на  стопански  инвентар</t>
  </si>
  <si>
    <t>Реконструкция  ул." М.Габровска "  ОК 1838 А - ОК 1863 А</t>
  </si>
  <si>
    <t xml:space="preserve">Кметство с. Буковец - реконструкция улици </t>
  </si>
  <si>
    <t xml:space="preserve">Кметство с. Емен - реконструкция улици </t>
  </si>
  <si>
    <t xml:space="preserve">Кметство с. Къпиново - реконструкция улици </t>
  </si>
  <si>
    <t>Кметство с. Ново село - реконструкция улици</t>
  </si>
  <si>
    <t>Кметство с. Пчелище - реконструкция улици</t>
  </si>
  <si>
    <t>Кметство с. Райковци - реконструкция улици / тротоари /</t>
  </si>
  <si>
    <t>Кметство с. Самоводене - реконструкция улици</t>
  </si>
  <si>
    <t>Кметство с. Хотница - реконструкция улици</t>
  </si>
  <si>
    <t>Кметство с. Шемшево - реконструкция улици</t>
  </si>
  <si>
    <t xml:space="preserve">Кметство с. Ялово - реконструкция  местен  водоизточник </t>
  </si>
  <si>
    <t xml:space="preserve">Кметство с. Въглевци - реконструкция  местен  водоизточник </t>
  </si>
  <si>
    <t>Кметство с. Балван -  реконструкция общоселска  пералня</t>
  </si>
  <si>
    <t>Кметство с. Ново село - ремонт подпорна стена на тераса</t>
  </si>
  <si>
    <t>Кметство с. Вонеща Вода - реконструкция гробищен парк</t>
  </si>
  <si>
    <t>Кметство с. Ветринци - реконструкция гробищен парк</t>
  </si>
  <si>
    <t xml:space="preserve">Кметство с. Войнежа - реконструкция гробищен парк </t>
  </si>
  <si>
    <t>Кметство с. Големани - реконструкция гробищен парк / навес /</t>
  </si>
  <si>
    <t>Кметство с. Малки чифлик - реконструкция гробищен парк</t>
  </si>
  <si>
    <t>Кметство с. Плаково - реконструкция гробищен парк</t>
  </si>
  <si>
    <t>ОДПЗС  В. Търново - газификация</t>
  </si>
  <si>
    <t>Кметство с. Шереметя - изграждане спортна площадка</t>
  </si>
  <si>
    <t xml:space="preserve">Кметство с. Церова кория - изграждане паметник </t>
  </si>
  <si>
    <t>ППР - Възрожденска къща ул. "Крайбрежна" 10 - 12</t>
  </si>
  <si>
    <t xml:space="preserve">                                                                                  ОБЩИНА   ВЕЛИКО  ТЪРНОВО</t>
  </si>
  <si>
    <t>Кметство с.Дичин-изграждане паметник на участ.в Дряновската епопея</t>
  </si>
  <si>
    <t>5203  Придобиване на др. оборудване машини и съоръжения</t>
  </si>
  <si>
    <t>Реконструкция спортен комплекс СОУ "Емилиян Станев" АС и газифик.</t>
  </si>
  <si>
    <t>Дял.участ.-съфинан.и инфр.проект фонд."Лале"дом за в.хора с.Балван</t>
  </si>
  <si>
    <t xml:space="preserve">Кметство с. Миндя-реконстр.площад-център;улици,тротоари,бордюри </t>
  </si>
  <si>
    <t>Дялово участие-изграждане на обща подземна тр.далекосъобщ. мрежа</t>
  </si>
  <si>
    <t>Архит.усл.по измерв.и заснемане на стр.на СОУ"Б. Киро" и изг. проект</t>
  </si>
  <si>
    <t xml:space="preserve">                               ИНВЕСТИЦИОННА  ПРОГРАМА  2007  ГОДИНА  -  ОТЧЕТ  - І - ВО  ТРИМЕСЕЧИЕ  </t>
  </si>
  <si>
    <t>ОТЧЕТ</t>
  </si>
  <si>
    <t>ВСИЧКО :</t>
  </si>
  <si>
    <t>Предоставен</t>
  </si>
  <si>
    <t>трансфер</t>
  </si>
  <si>
    <t>на МТСП</t>
  </si>
  <si>
    <t>Защитено жилище гр. Дебелец констр. укрепване; фасади  и  верт. пл.</t>
  </si>
  <si>
    <t xml:space="preserve">Кметство с. Миндя - реконстр.площад - център;улици,тротоари, бордюри </t>
  </si>
  <si>
    <t>Дялово участие - изграждане на обща подземна тр. далекосъобщ. мрежа</t>
  </si>
  <si>
    <t>Архит. усл. по измерв. и заснемане на стр. на СОУ "Б.Киро" и изг. проект</t>
  </si>
  <si>
    <t>Предоста-</t>
  </si>
  <si>
    <t>вен</t>
  </si>
  <si>
    <t>Реконструкция  ул." М. Габровска "  ОК 1838 А - ОК 1863 А</t>
  </si>
  <si>
    <t>Детски и спортни площадки - подмяна на съоръжения и реконструкция</t>
  </si>
  <si>
    <t>Дялово участие за изграждане на правосл. храм "Възкресение Христово"</t>
  </si>
  <si>
    <t>Дялово участие за изграждане на правосл. храм "Св. Патриарх Евтимий"</t>
  </si>
  <si>
    <t>Кметство с. Дичин-изграждане паметник на участ. в Дряновската епопея</t>
  </si>
  <si>
    <t>Инженеринг "Качица" гр. В. Търново</t>
  </si>
  <si>
    <t xml:space="preserve">       17  МАЙ  2007 г.  -  ПРЕДЛОЖЕНИЕ  ЗА  АКТУАЛИЗАЦИЯ   НА   И П</t>
  </si>
  <si>
    <t xml:space="preserve">                                           ИНВЕСТИЦИОННА  ПРОГРАМА  2007  ГОДИНА  -  І - ВА  АКТУАЛИЗАЦИЯ  </t>
  </si>
  <si>
    <t xml:space="preserve">  </t>
  </si>
  <si>
    <t xml:space="preserve">                                                   / Д-р РУМЕН РАШЕВ /</t>
  </si>
  <si>
    <t>Инженеринг "Качица" гр. Велико Търново</t>
  </si>
  <si>
    <t xml:space="preserve">Реконструкция улица и тротоари -"Вела Пискова" гр. В. Търново </t>
  </si>
  <si>
    <t>Реконстукция улица и тротоари "Вела Пискова" гр. Велико Търново</t>
  </si>
  <si>
    <t>Изработване на подробен устройствен  план / устройствена концепция /</t>
  </si>
  <si>
    <t>ПРЕДСЕДАТЕЛ</t>
  </si>
  <si>
    <t>ОБЩИНСКИ СЪВЕТ :</t>
  </si>
  <si>
    <t xml:space="preserve">   </t>
  </si>
  <si>
    <t xml:space="preserve">            / инж. НИКОЛАЙ ТАЧЕВ /</t>
  </si>
  <si>
    <r>
      <t xml:space="preserve">ЦДГ "Евгения Кисимова" гр. В. Търново - </t>
    </r>
    <r>
      <rPr>
        <b/>
        <sz val="10"/>
        <rFont val="Tahoma"/>
        <family val="2"/>
      </rPr>
      <t>газификация НДЕФ</t>
    </r>
  </si>
  <si>
    <r>
      <t xml:space="preserve">ОУ "Д. Благоев" - </t>
    </r>
    <r>
      <rPr>
        <b/>
        <sz val="10"/>
        <rFont val="Tahoma"/>
        <family val="2"/>
      </rPr>
      <t>газификация НДЕФ</t>
    </r>
  </si>
  <si>
    <r>
      <t xml:space="preserve">СОУ "П. Р. Славейков" - </t>
    </r>
    <r>
      <rPr>
        <b/>
        <sz val="10"/>
        <rFont val="Tahoma"/>
        <family val="2"/>
      </rPr>
      <t>газификация НДЕФ</t>
    </r>
  </si>
  <si>
    <r>
      <t xml:space="preserve">ДЯ "Щастливо детство" гр. В. Търново - </t>
    </r>
    <r>
      <rPr>
        <b/>
        <sz val="10"/>
        <rFont val="Tahoma"/>
        <family val="2"/>
      </rPr>
      <t>газификация НДЕФ</t>
    </r>
  </si>
  <si>
    <r>
      <t xml:space="preserve">ЦДГ "Евгения Кисимова" гр. В. Търново - </t>
    </r>
    <r>
      <rPr>
        <b/>
        <sz val="10"/>
        <rFont val="Tahoma"/>
        <family val="2"/>
      </rPr>
      <t>газификация НДЕФ</t>
    </r>
  </si>
  <si>
    <r>
      <t xml:space="preserve">ОУ "Д. Благоев" - </t>
    </r>
    <r>
      <rPr>
        <b/>
        <sz val="10"/>
        <rFont val="Tahoma"/>
        <family val="2"/>
      </rPr>
      <t xml:space="preserve">газификация НДЕФ </t>
    </r>
  </si>
  <si>
    <r>
      <t xml:space="preserve">СОУ "П. Р. Славейков" - </t>
    </r>
    <r>
      <rPr>
        <b/>
        <sz val="10"/>
        <rFont val="Tahoma"/>
        <family val="2"/>
      </rPr>
      <t xml:space="preserve">газификация НДЕФ </t>
    </r>
  </si>
  <si>
    <r>
      <t xml:space="preserve">ДЯ "Щастливо детство" гр. В. Търново - </t>
    </r>
    <r>
      <rPr>
        <b/>
        <sz val="10"/>
        <rFont val="Tahoma"/>
        <family val="2"/>
      </rPr>
      <t>газификация НДЕФ</t>
    </r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</si>
</sst>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5">
    <font>
      <sz val="10"/>
      <name val="Arial"/>
      <family val="0"/>
    </font>
    <font>
      <sz val="22"/>
      <name val="Tahoma"/>
      <family val="2"/>
    </font>
    <font>
      <b/>
      <sz val="24"/>
      <name val="Tahoma"/>
      <family val="2"/>
    </font>
    <font>
      <sz val="24"/>
      <name val="Tahoma"/>
      <family val="2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20"/>
      <name val="Tahoma"/>
      <family val="2"/>
    </font>
    <font>
      <sz val="36"/>
      <name val="Tahoma"/>
      <family val="2"/>
    </font>
    <font>
      <b/>
      <i/>
      <sz val="10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indent="14"/>
    </xf>
    <xf numFmtId="0" fontId="6" fillId="2" borderId="0" xfId="0" applyFont="1" applyFill="1" applyAlignment="1">
      <alignment horizontal="left" indent="15"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 horizontal="left" indent="15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3" fontId="5" fillId="2" borderId="1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/>
    </xf>
    <xf numFmtId="0" fontId="5" fillId="2" borderId="9" xfId="0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/>
    </xf>
    <xf numFmtId="0" fontId="5" fillId="2" borderId="11" xfId="0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3" fontId="10" fillId="2" borderId="11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/>
    </xf>
    <xf numFmtId="0" fontId="5" fillId="2" borderId="11" xfId="0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0" fontId="6" fillId="2" borderId="11" xfId="0" applyFont="1" applyFill="1" applyBorder="1" applyAlignment="1">
      <alignment horizontal="left"/>
    </xf>
    <xf numFmtId="3" fontId="6" fillId="2" borderId="11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 horizontal="right"/>
    </xf>
    <xf numFmtId="3" fontId="6" fillId="2" borderId="13" xfId="0" applyNumberFormat="1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3" fontId="9" fillId="2" borderId="5" xfId="0" applyNumberFormat="1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center"/>
    </xf>
    <xf numFmtId="3" fontId="9" fillId="2" borderId="10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3" fontId="9" fillId="2" borderId="12" xfId="0" applyNumberFormat="1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11" fillId="2" borderId="11" xfId="0" applyNumberFormat="1" applyFont="1" applyFill="1" applyBorder="1" applyAlignment="1">
      <alignment horizontal="center"/>
    </xf>
    <xf numFmtId="3" fontId="11" fillId="2" borderId="13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 horizontal="right"/>
    </xf>
    <xf numFmtId="3" fontId="6" fillId="2" borderId="13" xfId="0" applyNumberFormat="1" applyFont="1" applyFill="1" applyBorder="1" applyAlignment="1">
      <alignment/>
    </xf>
    <xf numFmtId="0" fontId="12" fillId="2" borderId="0" xfId="0" applyFont="1" applyFill="1" applyAlignment="1">
      <alignment horizontal="left" indent="14"/>
    </xf>
    <xf numFmtId="0" fontId="13" fillId="2" borderId="0" xfId="0" applyFont="1" applyFill="1" applyAlignment="1">
      <alignment horizontal="left" indent="15"/>
    </xf>
    <xf numFmtId="0" fontId="12" fillId="2" borderId="0" xfId="0" applyFont="1" applyFill="1" applyAlignment="1">
      <alignment horizontal="left" indent="15"/>
    </xf>
    <xf numFmtId="0" fontId="14" fillId="2" borderId="0" xfId="0" applyFont="1" applyFill="1" applyAlignment="1">
      <alignment/>
    </xf>
    <xf numFmtId="0" fontId="1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7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78.7109375" style="14" customWidth="1"/>
    <col min="2" max="2" width="18.421875" style="14" customWidth="1"/>
    <col min="3" max="3" width="9.421875" style="14" bestFit="1" customWidth="1"/>
    <col min="4" max="4" width="21.140625" style="14" customWidth="1"/>
    <col min="5" max="5" width="9.7109375" style="14" bestFit="1" customWidth="1"/>
    <col min="6" max="7" width="10.57421875" style="14" bestFit="1" customWidth="1"/>
    <col min="8" max="8" width="11.421875" style="14" bestFit="1" customWidth="1"/>
    <col min="9" max="9" width="19.00390625" style="14" customWidth="1"/>
    <col min="10" max="10" width="15.00390625" style="14" customWidth="1"/>
    <col min="11" max="11" width="15.421875" style="14" customWidth="1"/>
    <col min="12" max="13" width="11.140625" style="14" bestFit="1" customWidth="1"/>
    <col min="14" max="14" width="10.140625" style="14" bestFit="1" customWidth="1"/>
    <col min="15" max="15" width="9.8515625" style="14" bestFit="1" customWidth="1"/>
    <col min="16" max="16384" width="80.421875" style="14" customWidth="1"/>
  </cols>
  <sheetData>
    <row r="1" s="7" customFormat="1" ht="12.75">
      <c r="A1" s="23"/>
    </row>
    <row r="2" s="25" customFormat="1" ht="12.75">
      <c r="A2" s="24" t="s">
        <v>150</v>
      </c>
    </row>
    <row r="3" s="26" customFormat="1" ht="12.75"/>
    <row r="4" s="25" customFormat="1" ht="12.75">
      <c r="A4" s="27" t="s">
        <v>158</v>
      </c>
    </row>
    <row r="5" spans="1:13" s="9" customFormat="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5" s="9" customFormat="1" ht="12.75">
      <c r="A6" s="28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</row>
    <row r="7" spans="1:15" s="9" customFormat="1" ht="12.75">
      <c r="A7" s="32"/>
      <c r="B7" s="33" t="s">
        <v>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</row>
    <row r="8" spans="1:15" s="9" customFormat="1" ht="12.75">
      <c r="A8" s="36"/>
      <c r="B8" s="28"/>
      <c r="C8" s="37"/>
      <c r="D8" s="38"/>
      <c r="E8" s="39"/>
      <c r="F8" s="40" t="s">
        <v>1</v>
      </c>
      <c r="G8" s="40" t="s">
        <v>1</v>
      </c>
      <c r="H8" s="41" t="s">
        <v>2</v>
      </c>
      <c r="I8" s="42" t="s">
        <v>2</v>
      </c>
      <c r="J8" s="40" t="s">
        <v>117</v>
      </c>
      <c r="K8" s="40" t="s">
        <v>117</v>
      </c>
      <c r="L8" s="40" t="s">
        <v>168</v>
      </c>
      <c r="M8" s="40" t="s">
        <v>168</v>
      </c>
      <c r="N8" s="43" t="s">
        <v>3</v>
      </c>
      <c r="O8" s="40" t="s">
        <v>3</v>
      </c>
    </row>
    <row r="9" spans="1:15" s="9" customFormat="1" ht="12.75">
      <c r="A9" s="44" t="s">
        <v>5</v>
      </c>
      <c r="B9" s="45" t="s">
        <v>160</v>
      </c>
      <c r="C9" s="45" t="s">
        <v>160</v>
      </c>
      <c r="D9" s="46" t="s">
        <v>7</v>
      </c>
      <c r="E9" s="43" t="s">
        <v>7</v>
      </c>
      <c r="F9" s="41" t="s">
        <v>8</v>
      </c>
      <c r="G9" s="41" t="s">
        <v>8</v>
      </c>
      <c r="H9" s="41" t="s">
        <v>9</v>
      </c>
      <c r="I9" s="42" t="s">
        <v>9</v>
      </c>
      <c r="J9" s="41" t="s">
        <v>118</v>
      </c>
      <c r="K9" s="41" t="s">
        <v>118</v>
      </c>
      <c r="L9" s="41" t="s">
        <v>169</v>
      </c>
      <c r="M9" s="41" t="s">
        <v>169</v>
      </c>
      <c r="N9" s="43" t="s">
        <v>10</v>
      </c>
      <c r="O9" s="41" t="s">
        <v>10</v>
      </c>
    </row>
    <row r="10" spans="1:15" s="10" customFormat="1" ht="12.75">
      <c r="A10" s="47"/>
      <c r="B10" s="41" t="s">
        <v>64</v>
      </c>
      <c r="C10" s="41" t="s">
        <v>64</v>
      </c>
      <c r="D10" s="46" t="s">
        <v>12</v>
      </c>
      <c r="E10" s="43" t="s">
        <v>12</v>
      </c>
      <c r="F10" s="41" t="s">
        <v>13</v>
      </c>
      <c r="G10" s="41" t="s">
        <v>13</v>
      </c>
      <c r="H10" s="41" t="s">
        <v>14</v>
      </c>
      <c r="I10" s="42" t="s">
        <v>14</v>
      </c>
      <c r="J10" s="41"/>
      <c r="K10" s="41"/>
      <c r="L10" s="41" t="s">
        <v>162</v>
      </c>
      <c r="M10" s="41" t="s">
        <v>162</v>
      </c>
      <c r="N10" s="43" t="s">
        <v>9</v>
      </c>
      <c r="O10" s="41" t="s">
        <v>9</v>
      </c>
    </row>
    <row r="11" spans="1:15" s="10" customFormat="1" ht="12.75">
      <c r="A11" s="47"/>
      <c r="B11" s="41"/>
      <c r="C11" s="43"/>
      <c r="D11" s="45"/>
      <c r="E11" s="45"/>
      <c r="F11" s="45"/>
      <c r="G11" s="45"/>
      <c r="H11" s="41"/>
      <c r="I11" s="48"/>
      <c r="J11" s="41"/>
      <c r="K11" s="41"/>
      <c r="L11" s="41" t="s">
        <v>163</v>
      </c>
      <c r="M11" s="41" t="s">
        <v>163</v>
      </c>
      <c r="N11" s="43" t="s">
        <v>14</v>
      </c>
      <c r="O11" s="41" t="s">
        <v>14</v>
      </c>
    </row>
    <row r="12" spans="1:15" s="10" customFormat="1" ht="12.75">
      <c r="A12" s="49"/>
      <c r="B12" s="50" t="s">
        <v>6</v>
      </c>
      <c r="C12" s="50" t="s">
        <v>159</v>
      </c>
      <c r="D12" s="50" t="s">
        <v>6</v>
      </c>
      <c r="E12" s="50" t="s">
        <v>159</v>
      </c>
      <c r="F12" s="50" t="s">
        <v>6</v>
      </c>
      <c r="G12" s="50" t="s">
        <v>159</v>
      </c>
      <c r="H12" s="50" t="s">
        <v>6</v>
      </c>
      <c r="I12" s="50" t="s">
        <v>159</v>
      </c>
      <c r="J12" s="50" t="s">
        <v>6</v>
      </c>
      <c r="K12" s="50" t="s">
        <v>159</v>
      </c>
      <c r="L12" s="50" t="s">
        <v>6</v>
      </c>
      <c r="M12" s="50" t="s">
        <v>159</v>
      </c>
      <c r="N12" s="50" t="s">
        <v>6</v>
      </c>
      <c r="O12" s="50" t="s">
        <v>159</v>
      </c>
    </row>
    <row r="13" spans="1:15" s="11" customFormat="1" ht="12.75">
      <c r="A13" s="51">
        <v>1</v>
      </c>
      <c r="B13" s="52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3">
        <v>11</v>
      </c>
      <c r="L13" s="53">
        <v>12</v>
      </c>
      <c r="M13" s="53">
        <v>13</v>
      </c>
      <c r="N13" s="53">
        <v>14</v>
      </c>
      <c r="O13" s="53">
        <v>15</v>
      </c>
    </row>
    <row r="14" spans="1:15" s="11" customFormat="1" ht="12.75">
      <c r="A14" s="54" t="s">
        <v>19</v>
      </c>
      <c r="B14" s="55">
        <f aca="true" t="shared" si="0" ref="B14:O14">SUM(B15,B26,B145,B162)</f>
        <v>9721103</v>
      </c>
      <c r="C14" s="55">
        <f t="shared" si="0"/>
        <v>605165</v>
      </c>
      <c r="D14" s="55">
        <f t="shared" si="0"/>
        <v>1117800</v>
      </c>
      <c r="E14" s="55">
        <f t="shared" si="0"/>
        <v>205476</v>
      </c>
      <c r="F14" s="55">
        <f t="shared" si="0"/>
        <v>1041000</v>
      </c>
      <c r="G14" s="55">
        <f t="shared" si="0"/>
        <v>199130</v>
      </c>
      <c r="H14" s="55">
        <f t="shared" si="0"/>
        <v>507874</v>
      </c>
      <c r="I14" s="55">
        <f t="shared" si="0"/>
        <v>68119</v>
      </c>
      <c r="J14" s="55">
        <f t="shared" si="0"/>
        <v>2843689</v>
      </c>
      <c r="K14" s="55">
        <f t="shared" si="0"/>
        <v>0</v>
      </c>
      <c r="L14" s="55">
        <f>SUM(L15,L26,L145,L162)</f>
        <v>132440</v>
      </c>
      <c r="M14" s="55">
        <f>SUM(M15,M26,M145,M162)</f>
        <v>132440</v>
      </c>
      <c r="N14" s="55">
        <f t="shared" si="0"/>
        <v>4078300</v>
      </c>
      <c r="O14" s="55">
        <f t="shared" si="0"/>
        <v>0</v>
      </c>
    </row>
    <row r="15" spans="1:15" s="11" customFormat="1" ht="12.75">
      <c r="A15" s="56" t="s">
        <v>20</v>
      </c>
      <c r="B15" s="55">
        <f>SUM(B16,B20,B23)</f>
        <v>270000</v>
      </c>
      <c r="C15" s="55">
        <f>SUM(C16,C20,C23)</f>
        <v>92982</v>
      </c>
      <c r="D15" s="55">
        <f aca="true" t="shared" si="1" ref="D15:O15">SUM(D16+D20+D23)</f>
        <v>215000</v>
      </c>
      <c r="E15" s="55">
        <f t="shared" si="1"/>
        <v>92982</v>
      </c>
      <c r="F15" s="55">
        <f t="shared" si="1"/>
        <v>21000</v>
      </c>
      <c r="G15" s="55">
        <f t="shared" si="1"/>
        <v>0</v>
      </c>
      <c r="H15" s="55">
        <f t="shared" si="1"/>
        <v>0</v>
      </c>
      <c r="I15" s="55">
        <f t="shared" si="1"/>
        <v>0</v>
      </c>
      <c r="J15" s="55">
        <f t="shared" si="1"/>
        <v>0</v>
      </c>
      <c r="K15" s="55">
        <f t="shared" si="1"/>
        <v>0</v>
      </c>
      <c r="L15" s="55">
        <f>SUM(L16+L20+L23)</f>
        <v>0</v>
      </c>
      <c r="M15" s="55">
        <f>SUM(M16+M20+M23)</f>
        <v>0</v>
      </c>
      <c r="N15" s="55">
        <f t="shared" si="1"/>
        <v>34000</v>
      </c>
      <c r="O15" s="55">
        <f t="shared" si="1"/>
        <v>0</v>
      </c>
    </row>
    <row r="16" spans="1:15" s="11" customFormat="1" ht="12.75">
      <c r="A16" s="56" t="s">
        <v>21</v>
      </c>
      <c r="B16" s="57">
        <f>SUM(D16,F16,H16,J16,L16,N16)</f>
        <v>95000</v>
      </c>
      <c r="C16" s="57">
        <f>SUM(E16,G16,I16,K16,M16,O16)</f>
        <v>26300</v>
      </c>
      <c r="D16" s="57">
        <f aca="true" t="shared" si="2" ref="D16:O16">SUM(D17)</f>
        <v>95000</v>
      </c>
      <c r="E16" s="57">
        <f t="shared" si="2"/>
        <v>26300</v>
      </c>
      <c r="F16" s="57">
        <f t="shared" si="2"/>
        <v>0</v>
      </c>
      <c r="G16" s="57">
        <f t="shared" si="2"/>
        <v>0</v>
      </c>
      <c r="H16" s="57">
        <f t="shared" si="2"/>
        <v>0</v>
      </c>
      <c r="I16" s="57">
        <f t="shared" si="2"/>
        <v>0</v>
      </c>
      <c r="J16" s="57">
        <f t="shared" si="2"/>
        <v>0</v>
      </c>
      <c r="K16" s="57">
        <f t="shared" si="2"/>
        <v>0</v>
      </c>
      <c r="L16" s="57">
        <f t="shared" si="2"/>
        <v>0</v>
      </c>
      <c r="M16" s="57">
        <f t="shared" si="2"/>
        <v>0</v>
      </c>
      <c r="N16" s="57">
        <f t="shared" si="2"/>
        <v>0</v>
      </c>
      <c r="O16" s="57">
        <f t="shared" si="2"/>
        <v>0</v>
      </c>
    </row>
    <row r="17" spans="1:15" s="11" customFormat="1" ht="12.75">
      <c r="A17" s="56" t="s">
        <v>22</v>
      </c>
      <c r="B17" s="57">
        <f>SUM(D17,F17,H17,J17,L17,N17)</f>
        <v>95000</v>
      </c>
      <c r="C17" s="57">
        <f>SUM(E17,G17,I17,K17,M17,O17)</f>
        <v>26300</v>
      </c>
      <c r="D17" s="57">
        <f aca="true" t="shared" si="3" ref="D17:O17">SUM(D18+D19)</f>
        <v>95000</v>
      </c>
      <c r="E17" s="57">
        <f t="shared" si="3"/>
        <v>26300</v>
      </c>
      <c r="F17" s="57">
        <f t="shared" si="3"/>
        <v>0</v>
      </c>
      <c r="G17" s="57">
        <f t="shared" si="3"/>
        <v>0</v>
      </c>
      <c r="H17" s="57">
        <f t="shared" si="3"/>
        <v>0</v>
      </c>
      <c r="I17" s="57">
        <f t="shared" si="3"/>
        <v>0</v>
      </c>
      <c r="J17" s="57">
        <f t="shared" si="3"/>
        <v>0</v>
      </c>
      <c r="K17" s="57">
        <f t="shared" si="3"/>
        <v>0</v>
      </c>
      <c r="L17" s="57">
        <f>SUM(L18+L19)</f>
        <v>0</v>
      </c>
      <c r="M17" s="57">
        <f>SUM(M18+M19)</f>
        <v>0</v>
      </c>
      <c r="N17" s="57">
        <f t="shared" si="3"/>
        <v>0</v>
      </c>
      <c r="O17" s="57">
        <f t="shared" si="3"/>
        <v>0</v>
      </c>
    </row>
    <row r="18" spans="1:15" s="9" customFormat="1" ht="12.75">
      <c r="A18" s="58" t="s">
        <v>65</v>
      </c>
      <c r="B18" s="59">
        <f aca="true" t="shared" si="4" ref="B18:B25">SUM(D18,F18,H18,J18,L18,N18)</f>
        <v>60000</v>
      </c>
      <c r="C18" s="59">
        <f aca="true" t="shared" si="5" ref="C18:C25">SUM(E18,G18,I18,K18,M18,O18)</f>
        <v>26300</v>
      </c>
      <c r="D18" s="60">
        <v>60000</v>
      </c>
      <c r="E18" s="60">
        <v>26300</v>
      </c>
      <c r="F18" s="60">
        <v>0</v>
      </c>
      <c r="G18" s="60">
        <v>0</v>
      </c>
      <c r="H18" s="61">
        <v>0</v>
      </c>
      <c r="I18" s="61">
        <v>0</v>
      </c>
      <c r="J18" s="62">
        <v>0</v>
      </c>
      <c r="K18" s="62">
        <v>0</v>
      </c>
      <c r="L18" s="60">
        <v>0</v>
      </c>
      <c r="M18" s="60">
        <v>0</v>
      </c>
      <c r="N18" s="60">
        <v>0</v>
      </c>
      <c r="O18" s="60">
        <v>0</v>
      </c>
    </row>
    <row r="19" spans="1:15" s="9" customFormat="1" ht="12.75">
      <c r="A19" s="63" t="s">
        <v>66</v>
      </c>
      <c r="B19" s="59">
        <f t="shared" si="4"/>
        <v>35000</v>
      </c>
      <c r="C19" s="59">
        <f t="shared" si="5"/>
        <v>0</v>
      </c>
      <c r="D19" s="59">
        <v>35000</v>
      </c>
      <c r="E19" s="59">
        <v>0</v>
      </c>
      <c r="F19" s="60">
        <v>0</v>
      </c>
      <c r="G19" s="60">
        <v>0</v>
      </c>
      <c r="H19" s="61">
        <v>0</v>
      </c>
      <c r="I19" s="61">
        <v>0</v>
      </c>
      <c r="J19" s="62">
        <v>0</v>
      </c>
      <c r="K19" s="62">
        <v>0</v>
      </c>
      <c r="L19" s="60">
        <v>0</v>
      </c>
      <c r="M19" s="60">
        <v>0</v>
      </c>
      <c r="N19" s="60">
        <v>0</v>
      </c>
      <c r="O19" s="60">
        <v>0</v>
      </c>
    </row>
    <row r="20" spans="1:15" s="11" customFormat="1" ht="12.75">
      <c r="A20" s="56" t="s">
        <v>23</v>
      </c>
      <c r="B20" s="57">
        <f t="shared" si="4"/>
        <v>5000</v>
      </c>
      <c r="C20" s="57">
        <f t="shared" si="5"/>
        <v>0</v>
      </c>
      <c r="D20" s="57">
        <f aca="true" t="shared" si="6" ref="D20:O21">SUM(D21)</f>
        <v>0</v>
      </c>
      <c r="E20" s="57">
        <f t="shared" si="6"/>
        <v>0</v>
      </c>
      <c r="F20" s="57">
        <f t="shared" si="6"/>
        <v>5000</v>
      </c>
      <c r="G20" s="57">
        <f t="shared" si="6"/>
        <v>0</v>
      </c>
      <c r="H20" s="57">
        <f t="shared" si="6"/>
        <v>0</v>
      </c>
      <c r="I20" s="57">
        <f t="shared" si="6"/>
        <v>0</v>
      </c>
      <c r="J20" s="57">
        <f t="shared" si="6"/>
        <v>0</v>
      </c>
      <c r="K20" s="57">
        <f t="shared" si="6"/>
        <v>0</v>
      </c>
      <c r="L20" s="57">
        <f t="shared" si="6"/>
        <v>0</v>
      </c>
      <c r="M20" s="57">
        <f t="shared" si="6"/>
        <v>0</v>
      </c>
      <c r="N20" s="57">
        <f t="shared" si="6"/>
        <v>0</v>
      </c>
      <c r="O20" s="57">
        <f t="shared" si="6"/>
        <v>0</v>
      </c>
    </row>
    <row r="21" spans="1:15" s="11" customFormat="1" ht="12.75">
      <c r="A21" s="56" t="s">
        <v>22</v>
      </c>
      <c r="B21" s="57">
        <f t="shared" si="4"/>
        <v>5000</v>
      </c>
      <c r="C21" s="57">
        <f t="shared" si="5"/>
        <v>0</v>
      </c>
      <c r="D21" s="57">
        <f t="shared" si="6"/>
        <v>0</v>
      </c>
      <c r="E21" s="57">
        <f t="shared" si="6"/>
        <v>0</v>
      </c>
      <c r="F21" s="57">
        <f t="shared" si="6"/>
        <v>5000</v>
      </c>
      <c r="G21" s="57">
        <f t="shared" si="6"/>
        <v>0</v>
      </c>
      <c r="H21" s="57">
        <f t="shared" si="6"/>
        <v>0</v>
      </c>
      <c r="I21" s="57">
        <f t="shared" si="6"/>
        <v>0</v>
      </c>
      <c r="J21" s="57">
        <f t="shared" si="6"/>
        <v>0</v>
      </c>
      <c r="K21" s="57">
        <f t="shared" si="6"/>
        <v>0</v>
      </c>
      <c r="L21" s="57">
        <f t="shared" si="6"/>
        <v>0</v>
      </c>
      <c r="M21" s="57">
        <f t="shared" si="6"/>
        <v>0</v>
      </c>
      <c r="N21" s="57">
        <f t="shared" si="6"/>
        <v>0</v>
      </c>
      <c r="O21" s="57">
        <f t="shared" si="6"/>
        <v>0</v>
      </c>
    </row>
    <row r="22" spans="1:15" s="9" customFormat="1" ht="12.75">
      <c r="A22" s="63" t="s">
        <v>67</v>
      </c>
      <c r="B22" s="59">
        <f t="shared" si="4"/>
        <v>5000</v>
      </c>
      <c r="C22" s="59">
        <f t="shared" si="5"/>
        <v>0</v>
      </c>
      <c r="D22" s="60">
        <v>0</v>
      </c>
      <c r="E22" s="60">
        <v>0</v>
      </c>
      <c r="F22" s="60">
        <v>5000</v>
      </c>
      <c r="G22" s="60">
        <v>0</v>
      </c>
      <c r="H22" s="61">
        <v>0</v>
      </c>
      <c r="I22" s="61">
        <v>0</v>
      </c>
      <c r="J22" s="62">
        <v>0</v>
      </c>
      <c r="K22" s="62">
        <v>0</v>
      </c>
      <c r="L22" s="60">
        <v>0</v>
      </c>
      <c r="M22" s="60">
        <v>0</v>
      </c>
      <c r="N22" s="60">
        <v>0</v>
      </c>
      <c r="O22" s="60">
        <v>0</v>
      </c>
    </row>
    <row r="23" spans="1:15" s="11" customFormat="1" ht="12.75">
      <c r="A23" s="56" t="s">
        <v>24</v>
      </c>
      <c r="B23" s="57">
        <f t="shared" si="4"/>
        <v>170000</v>
      </c>
      <c r="C23" s="57">
        <f t="shared" si="5"/>
        <v>66682</v>
      </c>
      <c r="D23" s="57">
        <f aca="true" t="shared" si="7" ref="D23:O24">SUM(D24)</f>
        <v>120000</v>
      </c>
      <c r="E23" s="57">
        <f t="shared" si="7"/>
        <v>66682</v>
      </c>
      <c r="F23" s="57">
        <f t="shared" si="7"/>
        <v>16000</v>
      </c>
      <c r="G23" s="57">
        <f t="shared" si="7"/>
        <v>0</v>
      </c>
      <c r="H23" s="57">
        <f t="shared" si="7"/>
        <v>0</v>
      </c>
      <c r="I23" s="57">
        <f t="shared" si="7"/>
        <v>0</v>
      </c>
      <c r="J23" s="57">
        <f t="shared" si="7"/>
        <v>0</v>
      </c>
      <c r="K23" s="57">
        <f t="shared" si="7"/>
        <v>0</v>
      </c>
      <c r="L23" s="57">
        <f t="shared" si="7"/>
        <v>0</v>
      </c>
      <c r="M23" s="57">
        <f t="shared" si="7"/>
        <v>0</v>
      </c>
      <c r="N23" s="57">
        <f t="shared" si="7"/>
        <v>34000</v>
      </c>
      <c r="O23" s="57">
        <f t="shared" si="7"/>
        <v>0</v>
      </c>
    </row>
    <row r="24" spans="1:15" s="11" customFormat="1" ht="12.75">
      <c r="A24" s="56" t="s">
        <v>22</v>
      </c>
      <c r="B24" s="57">
        <f t="shared" si="4"/>
        <v>170000</v>
      </c>
      <c r="C24" s="57">
        <f t="shared" si="5"/>
        <v>66682</v>
      </c>
      <c r="D24" s="57">
        <f t="shared" si="7"/>
        <v>120000</v>
      </c>
      <c r="E24" s="57">
        <f t="shared" si="7"/>
        <v>66682</v>
      </c>
      <c r="F24" s="57">
        <f t="shared" si="7"/>
        <v>16000</v>
      </c>
      <c r="G24" s="57">
        <f t="shared" si="7"/>
        <v>0</v>
      </c>
      <c r="H24" s="57">
        <f t="shared" si="7"/>
        <v>0</v>
      </c>
      <c r="I24" s="57">
        <f t="shared" si="7"/>
        <v>0</v>
      </c>
      <c r="J24" s="57">
        <f t="shared" si="7"/>
        <v>0</v>
      </c>
      <c r="K24" s="57">
        <f t="shared" si="7"/>
        <v>0</v>
      </c>
      <c r="L24" s="57">
        <f t="shared" si="7"/>
        <v>0</v>
      </c>
      <c r="M24" s="57">
        <f t="shared" si="7"/>
        <v>0</v>
      </c>
      <c r="N24" s="57">
        <f t="shared" si="7"/>
        <v>34000</v>
      </c>
      <c r="O24" s="57">
        <f t="shared" si="7"/>
        <v>0</v>
      </c>
    </row>
    <row r="25" spans="1:15" s="9" customFormat="1" ht="12.75">
      <c r="A25" s="63" t="s">
        <v>68</v>
      </c>
      <c r="B25" s="59">
        <f t="shared" si="4"/>
        <v>170000</v>
      </c>
      <c r="C25" s="59">
        <f t="shared" si="5"/>
        <v>66682</v>
      </c>
      <c r="D25" s="60">
        <v>120000</v>
      </c>
      <c r="E25" s="60">
        <v>66682</v>
      </c>
      <c r="F25" s="60">
        <v>16000</v>
      </c>
      <c r="G25" s="60">
        <v>0</v>
      </c>
      <c r="H25" s="61">
        <v>0</v>
      </c>
      <c r="I25" s="61">
        <v>0</v>
      </c>
      <c r="J25" s="62">
        <v>0</v>
      </c>
      <c r="K25" s="62">
        <v>0</v>
      </c>
      <c r="L25" s="60">
        <v>0</v>
      </c>
      <c r="M25" s="60">
        <v>0</v>
      </c>
      <c r="N25" s="60">
        <v>34000</v>
      </c>
      <c r="O25" s="60">
        <v>0</v>
      </c>
    </row>
    <row r="26" spans="1:15" s="11" customFormat="1" ht="12.75">
      <c r="A26" s="56" t="s">
        <v>25</v>
      </c>
      <c r="B26" s="55">
        <f>SUM(B27,B40,B57,B64,B73,B127,B141)</f>
        <v>8396533</v>
      </c>
      <c r="C26" s="55">
        <f>SUM(C27,C40,C57,C64,C73,C127,C141)</f>
        <v>431218</v>
      </c>
      <c r="D26" s="55">
        <f aca="true" t="shared" si="8" ref="D26:O26">SUM(D27+D40+D57+D64+D73+D127+D141)</f>
        <v>867800</v>
      </c>
      <c r="E26" s="55">
        <f t="shared" si="8"/>
        <v>112494</v>
      </c>
      <c r="F26" s="55">
        <f t="shared" si="8"/>
        <v>929500</v>
      </c>
      <c r="G26" s="55">
        <f t="shared" si="8"/>
        <v>129165</v>
      </c>
      <c r="H26" s="55">
        <f t="shared" si="8"/>
        <v>373804</v>
      </c>
      <c r="I26" s="55">
        <f t="shared" si="8"/>
        <v>57119</v>
      </c>
      <c r="J26" s="55">
        <f t="shared" si="8"/>
        <v>2843689</v>
      </c>
      <c r="K26" s="55">
        <f t="shared" si="8"/>
        <v>0</v>
      </c>
      <c r="L26" s="55">
        <f>SUM(L27+L40+L57+L64+L73+L127+L141)</f>
        <v>132440</v>
      </c>
      <c r="M26" s="55">
        <f>SUM(M27+M40+M57+M64+M73+M127+M141)</f>
        <v>132440</v>
      </c>
      <c r="N26" s="55">
        <f t="shared" si="8"/>
        <v>3249300</v>
      </c>
      <c r="O26" s="55">
        <f t="shared" si="8"/>
        <v>0</v>
      </c>
    </row>
    <row r="27" spans="1:15" s="11" customFormat="1" ht="12.75">
      <c r="A27" s="56" t="s">
        <v>26</v>
      </c>
      <c r="B27" s="57">
        <f>SUM(D27,F27,H27,J27,L27,N27)</f>
        <v>302000</v>
      </c>
      <c r="C27" s="57">
        <f>SUM(E27,G27,I27,K27,M27,O27)</f>
        <v>0</v>
      </c>
      <c r="D27" s="57">
        <f aca="true" t="shared" si="9" ref="D27:O27">SUM(D28+D30+D32)</f>
        <v>0</v>
      </c>
      <c r="E27" s="57">
        <f t="shared" si="9"/>
        <v>0</v>
      </c>
      <c r="F27" s="57">
        <f t="shared" si="9"/>
        <v>220500</v>
      </c>
      <c r="G27" s="57">
        <f t="shared" si="9"/>
        <v>0</v>
      </c>
      <c r="H27" s="57">
        <f t="shared" si="9"/>
        <v>22500</v>
      </c>
      <c r="I27" s="57">
        <f t="shared" si="9"/>
        <v>0</v>
      </c>
      <c r="J27" s="57">
        <f t="shared" si="9"/>
        <v>0</v>
      </c>
      <c r="K27" s="57">
        <f t="shared" si="9"/>
        <v>0</v>
      </c>
      <c r="L27" s="57">
        <f>SUM(L28+L30+L32)</f>
        <v>0</v>
      </c>
      <c r="M27" s="57">
        <f>SUM(M28+M30+M32)</f>
        <v>0</v>
      </c>
      <c r="N27" s="57">
        <f t="shared" si="9"/>
        <v>59000</v>
      </c>
      <c r="O27" s="57">
        <f t="shared" si="9"/>
        <v>0</v>
      </c>
    </row>
    <row r="28" spans="1:15" s="11" customFormat="1" ht="12.75">
      <c r="A28" s="56" t="s">
        <v>27</v>
      </c>
      <c r="B28" s="57">
        <f aca="true" t="shared" si="10" ref="B28:B93">SUM(D28,F28,H28,J28,L28,N28)</f>
        <v>36000</v>
      </c>
      <c r="C28" s="57">
        <f aca="true" t="shared" si="11" ref="C28:C93">SUM(E28,G28,I28,K28,M28,O28)</f>
        <v>0</v>
      </c>
      <c r="D28" s="57">
        <f aca="true" t="shared" si="12" ref="D28:O28">SUM(D29)</f>
        <v>0</v>
      </c>
      <c r="E28" s="57">
        <f t="shared" si="12"/>
        <v>0</v>
      </c>
      <c r="F28" s="57">
        <f t="shared" si="12"/>
        <v>36000</v>
      </c>
      <c r="G28" s="57">
        <f t="shared" si="12"/>
        <v>0</v>
      </c>
      <c r="H28" s="57">
        <f t="shared" si="12"/>
        <v>0</v>
      </c>
      <c r="I28" s="57">
        <f t="shared" si="12"/>
        <v>0</v>
      </c>
      <c r="J28" s="57">
        <f t="shared" si="12"/>
        <v>0</v>
      </c>
      <c r="K28" s="57">
        <f t="shared" si="12"/>
        <v>0</v>
      </c>
      <c r="L28" s="57">
        <f t="shared" si="12"/>
        <v>0</v>
      </c>
      <c r="M28" s="57">
        <f t="shared" si="12"/>
        <v>0</v>
      </c>
      <c r="N28" s="57">
        <f t="shared" si="12"/>
        <v>0</v>
      </c>
      <c r="O28" s="57">
        <f t="shared" si="12"/>
        <v>0</v>
      </c>
    </row>
    <row r="29" spans="1:15" s="9" customFormat="1" ht="12.75">
      <c r="A29" s="63" t="s">
        <v>28</v>
      </c>
      <c r="B29" s="59">
        <f t="shared" si="10"/>
        <v>36000</v>
      </c>
      <c r="C29" s="59">
        <f t="shared" si="11"/>
        <v>0</v>
      </c>
      <c r="D29" s="60">
        <v>0</v>
      </c>
      <c r="E29" s="60">
        <v>0</v>
      </c>
      <c r="F29" s="60">
        <v>36000</v>
      </c>
      <c r="G29" s="60">
        <v>0</v>
      </c>
      <c r="H29" s="61">
        <v>0</v>
      </c>
      <c r="I29" s="61">
        <v>0</v>
      </c>
      <c r="J29" s="62">
        <v>0</v>
      </c>
      <c r="K29" s="62">
        <v>0</v>
      </c>
      <c r="L29" s="60">
        <v>0</v>
      </c>
      <c r="M29" s="60">
        <v>0</v>
      </c>
      <c r="N29" s="60">
        <v>0</v>
      </c>
      <c r="O29" s="60">
        <v>0</v>
      </c>
    </row>
    <row r="30" spans="1:15" s="11" customFormat="1" ht="12.75">
      <c r="A30" s="56" t="s">
        <v>29</v>
      </c>
      <c r="B30" s="57">
        <f t="shared" si="10"/>
        <v>16000</v>
      </c>
      <c r="C30" s="57">
        <f t="shared" si="11"/>
        <v>0</v>
      </c>
      <c r="D30" s="57">
        <f aca="true" t="shared" si="13" ref="D30:O30">SUM(D31)</f>
        <v>0</v>
      </c>
      <c r="E30" s="57">
        <f t="shared" si="13"/>
        <v>0</v>
      </c>
      <c r="F30" s="57">
        <f t="shared" si="13"/>
        <v>16000</v>
      </c>
      <c r="G30" s="57">
        <f t="shared" si="13"/>
        <v>0</v>
      </c>
      <c r="H30" s="57">
        <f t="shared" si="13"/>
        <v>0</v>
      </c>
      <c r="I30" s="57">
        <f t="shared" si="13"/>
        <v>0</v>
      </c>
      <c r="J30" s="57">
        <f t="shared" si="13"/>
        <v>0</v>
      </c>
      <c r="K30" s="57">
        <f t="shared" si="13"/>
        <v>0</v>
      </c>
      <c r="L30" s="57">
        <f t="shared" si="13"/>
        <v>0</v>
      </c>
      <c r="M30" s="57">
        <f t="shared" si="13"/>
        <v>0</v>
      </c>
      <c r="N30" s="57">
        <f t="shared" si="13"/>
        <v>0</v>
      </c>
      <c r="O30" s="57">
        <f t="shared" si="13"/>
        <v>0</v>
      </c>
    </row>
    <row r="31" spans="1:15" s="9" customFormat="1" ht="12.75">
      <c r="A31" s="63" t="s">
        <v>30</v>
      </c>
      <c r="B31" s="59">
        <f t="shared" si="10"/>
        <v>16000</v>
      </c>
      <c r="C31" s="59">
        <f t="shared" si="11"/>
        <v>0</v>
      </c>
      <c r="D31" s="59">
        <v>0</v>
      </c>
      <c r="E31" s="59">
        <v>0</v>
      </c>
      <c r="F31" s="59">
        <v>16000</v>
      </c>
      <c r="G31" s="59">
        <v>0</v>
      </c>
      <c r="H31" s="61">
        <v>0</v>
      </c>
      <c r="I31" s="61">
        <v>0</v>
      </c>
      <c r="J31" s="62">
        <v>0</v>
      </c>
      <c r="K31" s="62">
        <v>0</v>
      </c>
      <c r="L31" s="60">
        <v>0</v>
      </c>
      <c r="M31" s="60">
        <v>0</v>
      </c>
      <c r="N31" s="60">
        <v>0</v>
      </c>
      <c r="O31" s="60">
        <v>0</v>
      </c>
    </row>
    <row r="32" spans="1:15" s="11" customFormat="1" ht="12.75">
      <c r="A32" s="56" t="s">
        <v>31</v>
      </c>
      <c r="B32" s="57">
        <f t="shared" si="10"/>
        <v>250000</v>
      </c>
      <c r="C32" s="57">
        <f t="shared" si="11"/>
        <v>0</v>
      </c>
      <c r="D32" s="57">
        <f aca="true" t="shared" si="14" ref="D32:O32">SUM(D33)</f>
        <v>0</v>
      </c>
      <c r="E32" s="57">
        <f t="shared" si="14"/>
        <v>0</v>
      </c>
      <c r="F32" s="57">
        <f t="shared" si="14"/>
        <v>168500</v>
      </c>
      <c r="G32" s="57">
        <f t="shared" si="14"/>
        <v>0</v>
      </c>
      <c r="H32" s="57">
        <f t="shared" si="14"/>
        <v>22500</v>
      </c>
      <c r="I32" s="57">
        <f t="shared" si="14"/>
        <v>0</v>
      </c>
      <c r="J32" s="57">
        <f t="shared" si="14"/>
        <v>0</v>
      </c>
      <c r="K32" s="57">
        <f t="shared" si="14"/>
        <v>0</v>
      </c>
      <c r="L32" s="57">
        <f t="shared" si="14"/>
        <v>0</v>
      </c>
      <c r="M32" s="57">
        <f t="shared" si="14"/>
        <v>0</v>
      </c>
      <c r="N32" s="57">
        <f t="shared" si="14"/>
        <v>59000</v>
      </c>
      <c r="O32" s="57">
        <f t="shared" si="14"/>
        <v>0</v>
      </c>
    </row>
    <row r="33" spans="1:15" s="11" customFormat="1" ht="12.75">
      <c r="A33" s="56" t="s">
        <v>32</v>
      </c>
      <c r="B33" s="57">
        <f t="shared" si="10"/>
        <v>250000</v>
      </c>
      <c r="C33" s="57">
        <f t="shared" si="11"/>
        <v>0</v>
      </c>
      <c r="D33" s="55">
        <f aca="true" t="shared" si="15" ref="D33:O33">SUM(D34+D35+D36+D37+D38+D39)</f>
        <v>0</v>
      </c>
      <c r="E33" s="55">
        <f t="shared" si="15"/>
        <v>0</v>
      </c>
      <c r="F33" s="55">
        <f t="shared" si="15"/>
        <v>168500</v>
      </c>
      <c r="G33" s="55">
        <f t="shared" si="15"/>
        <v>0</v>
      </c>
      <c r="H33" s="55">
        <f t="shared" si="15"/>
        <v>22500</v>
      </c>
      <c r="I33" s="55">
        <f t="shared" si="15"/>
        <v>0</v>
      </c>
      <c r="J33" s="55">
        <f t="shared" si="15"/>
        <v>0</v>
      </c>
      <c r="K33" s="55">
        <f t="shared" si="15"/>
        <v>0</v>
      </c>
      <c r="L33" s="55">
        <f>SUM(L34+L35+L36+L37+L38+L39)</f>
        <v>0</v>
      </c>
      <c r="M33" s="55">
        <f>SUM(M34+M35+M36+M37+M38+M39)</f>
        <v>0</v>
      </c>
      <c r="N33" s="55">
        <f t="shared" si="15"/>
        <v>59000</v>
      </c>
      <c r="O33" s="55">
        <f t="shared" si="15"/>
        <v>0</v>
      </c>
    </row>
    <row r="34" spans="1:15" s="9" customFormat="1" ht="12.75">
      <c r="A34" s="63" t="s">
        <v>115</v>
      </c>
      <c r="B34" s="59">
        <f t="shared" si="10"/>
        <v>100000</v>
      </c>
      <c r="C34" s="59">
        <f t="shared" si="11"/>
        <v>0</v>
      </c>
      <c r="D34" s="60">
        <v>0</v>
      </c>
      <c r="E34" s="60">
        <v>0</v>
      </c>
      <c r="F34" s="60">
        <v>100000</v>
      </c>
      <c r="G34" s="60">
        <v>0</v>
      </c>
      <c r="H34" s="60">
        <v>0</v>
      </c>
      <c r="I34" s="60">
        <v>0</v>
      </c>
      <c r="J34" s="61">
        <v>0</v>
      </c>
      <c r="K34" s="61">
        <v>0</v>
      </c>
      <c r="L34" s="60">
        <v>0</v>
      </c>
      <c r="M34" s="60">
        <v>0</v>
      </c>
      <c r="N34" s="60">
        <v>0</v>
      </c>
      <c r="O34" s="60">
        <v>0</v>
      </c>
    </row>
    <row r="35" spans="1:15" s="9" customFormat="1" ht="12.75">
      <c r="A35" s="63" t="s">
        <v>33</v>
      </c>
      <c r="B35" s="59">
        <f t="shared" si="10"/>
        <v>25000</v>
      </c>
      <c r="C35" s="59">
        <f t="shared" si="11"/>
        <v>0</v>
      </c>
      <c r="D35" s="60">
        <v>0</v>
      </c>
      <c r="E35" s="60">
        <v>0</v>
      </c>
      <c r="F35" s="60">
        <v>25000</v>
      </c>
      <c r="G35" s="60">
        <v>0</v>
      </c>
      <c r="H35" s="60">
        <v>0</v>
      </c>
      <c r="I35" s="60">
        <v>0</v>
      </c>
      <c r="J35" s="61">
        <v>0</v>
      </c>
      <c r="K35" s="61">
        <v>0</v>
      </c>
      <c r="L35" s="60">
        <v>0</v>
      </c>
      <c r="M35" s="60">
        <v>0</v>
      </c>
      <c r="N35" s="60">
        <v>0</v>
      </c>
      <c r="O35" s="60">
        <v>0</v>
      </c>
    </row>
    <row r="36" spans="1:15" s="9" customFormat="1" ht="12.75">
      <c r="A36" s="63" t="s">
        <v>116</v>
      </c>
      <c r="B36" s="59">
        <f t="shared" si="10"/>
        <v>70000</v>
      </c>
      <c r="C36" s="59">
        <f t="shared" si="11"/>
        <v>0</v>
      </c>
      <c r="D36" s="60">
        <v>0</v>
      </c>
      <c r="E36" s="60">
        <v>0</v>
      </c>
      <c r="F36" s="60">
        <v>40000</v>
      </c>
      <c r="G36" s="60">
        <v>0</v>
      </c>
      <c r="H36" s="60">
        <v>10000</v>
      </c>
      <c r="I36" s="60">
        <v>0</v>
      </c>
      <c r="J36" s="61">
        <v>0</v>
      </c>
      <c r="K36" s="61">
        <v>0</v>
      </c>
      <c r="L36" s="60">
        <v>0</v>
      </c>
      <c r="M36" s="60">
        <v>0</v>
      </c>
      <c r="N36" s="60">
        <v>20000</v>
      </c>
      <c r="O36" s="60">
        <v>0</v>
      </c>
    </row>
    <row r="37" spans="1:15" s="9" customFormat="1" ht="12.75">
      <c r="A37" s="63" t="s">
        <v>35</v>
      </c>
      <c r="B37" s="59">
        <f t="shared" si="10"/>
        <v>30000</v>
      </c>
      <c r="C37" s="59">
        <f t="shared" si="11"/>
        <v>0</v>
      </c>
      <c r="D37" s="60">
        <v>0</v>
      </c>
      <c r="E37" s="60">
        <v>0</v>
      </c>
      <c r="F37" s="60">
        <v>3500</v>
      </c>
      <c r="G37" s="60">
        <v>0</v>
      </c>
      <c r="H37" s="60">
        <v>11500</v>
      </c>
      <c r="I37" s="60">
        <v>0</v>
      </c>
      <c r="J37" s="61">
        <v>0</v>
      </c>
      <c r="K37" s="61">
        <v>0</v>
      </c>
      <c r="L37" s="60">
        <v>0</v>
      </c>
      <c r="M37" s="60">
        <v>0</v>
      </c>
      <c r="N37" s="60">
        <v>15000</v>
      </c>
      <c r="O37" s="60">
        <v>0</v>
      </c>
    </row>
    <row r="38" spans="1:15" s="9" customFormat="1" ht="12.75">
      <c r="A38" s="63" t="s">
        <v>119</v>
      </c>
      <c r="B38" s="59">
        <f t="shared" si="10"/>
        <v>24000</v>
      </c>
      <c r="C38" s="59">
        <f t="shared" si="11"/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1">
        <v>0</v>
      </c>
      <c r="K38" s="61">
        <v>0</v>
      </c>
      <c r="L38" s="60">
        <v>0</v>
      </c>
      <c r="M38" s="60">
        <v>0</v>
      </c>
      <c r="N38" s="60">
        <v>24000</v>
      </c>
      <c r="O38" s="60">
        <v>0</v>
      </c>
    </row>
    <row r="39" spans="1:15" s="9" customFormat="1" ht="12.75">
      <c r="A39" s="63" t="s">
        <v>120</v>
      </c>
      <c r="B39" s="59">
        <f t="shared" si="10"/>
        <v>1000</v>
      </c>
      <c r="C39" s="59">
        <f t="shared" si="11"/>
        <v>0</v>
      </c>
      <c r="D39" s="60">
        <v>0</v>
      </c>
      <c r="E39" s="60">
        <v>0</v>
      </c>
      <c r="F39" s="60">
        <v>0</v>
      </c>
      <c r="G39" s="60">
        <v>0</v>
      </c>
      <c r="H39" s="60">
        <v>1000</v>
      </c>
      <c r="I39" s="60">
        <v>0</v>
      </c>
      <c r="J39" s="61">
        <v>0</v>
      </c>
      <c r="K39" s="61">
        <v>0</v>
      </c>
      <c r="L39" s="60">
        <v>0</v>
      </c>
      <c r="M39" s="60">
        <v>0</v>
      </c>
      <c r="N39" s="60">
        <v>0</v>
      </c>
      <c r="O39" s="60">
        <v>0</v>
      </c>
    </row>
    <row r="40" spans="1:15" s="11" customFormat="1" ht="12.75">
      <c r="A40" s="56" t="s">
        <v>21</v>
      </c>
      <c r="B40" s="57">
        <f t="shared" si="10"/>
        <v>524385</v>
      </c>
      <c r="C40" s="57">
        <f t="shared" si="11"/>
        <v>68992</v>
      </c>
      <c r="D40" s="57">
        <f aca="true" t="shared" si="16" ref="D40:O41">SUM(D41)</f>
        <v>127997</v>
      </c>
      <c r="E40" s="57">
        <f t="shared" si="16"/>
        <v>13391</v>
      </c>
      <c r="F40" s="57">
        <f t="shared" si="16"/>
        <v>127000</v>
      </c>
      <c r="G40" s="57">
        <f t="shared" si="16"/>
        <v>7091</v>
      </c>
      <c r="H40" s="57">
        <f t="shared" si="16"/>
        <v>49388</v>
      </c>
      <c r="I40" s="57">
        <f t="shared" si="16"/>
        <v>48510</v>
      </c>
      <c r="J40" s="57">
        <f t="shared" si="16"/>
        <v>0</v>
      </c>
      <c r="K40" s="57">
        <f t="shared" si="16"/>
        <v>0</v>
      </c>
      <c r="L40" s="57">
        <f t="shared" si="16"/>
        <v>0</v>
      </c>
      <c r="M40" s="57">
        <f t="shared" si="16"/>
        <v>0</v>
      </c>
      <c r="N40" s="57">
        <f t="shared" si="16"/>
        <v>220000</v>
      </c>
      <c r="O40" s="57">
        <f t="shared" si="16"/>
        <v>0</v>
      </c>
    </row>
    <row r="41" spans="1:15" s="11" customFormat="1" ht="12.75">
      <c r="A41" s="56" t="s">
        <v>31</v>
      </c>
      <c r="B41" s="57">
        <f t="shared" si="10"/>
        <v>524385</v>
      </c>
      <c r="C41" s="57">
        <f t="shared" si="11"/>
        <v>68992</v>
      </c>
      <c r="D41" s="57">
        <f t="shared" si="16"/>
        <v>127997</v>
      </c>
      <c r="E41" s="57">
        <f t="shared" si="16"/>
        <v>13391</v>
      </c>
      <c r="F41" s="57">
        <f t="shared" si="16"/>
        <v>127000</v>
      </c>
      <c r="G41" s="57">
        <f t="shared" si="16"/>
        <v>7091</v>
      </c>
      <c r="H41" s="57">
        <f t="shared" si="16"/>
        <v>49388</v>
      </c>
      <c r="I41" s="57">
        <f t="shared" si="16"/>
        <v>48510</v>
      </c>
      <c r="J41" s="57">
        <f t="shared" si="16"/>
        <v>0</v>
      </c>
      <c r="K41" s="57">
        <f t="shared" si="16"/>
        <v>0</v>
      </c>
      <c r="L41" s="57">
        <f t="shared" si="16"/>
        <v>0</v>
      </c>
      <c r="M41" s="57">
        <f t="shared" si="16"/>
        <v>0</v>
      </c>
      <c r="N41" s="57">
        <f t="shared" si="16"/>
        <v>220000</v>
      </c>
      <c r="O41" s="57">
        <f t="shared" si="16"/>
        <v>0</v>
      </c>
    </row>
    <row r="42" spans="1:15" s="11" customFormat="1" ht="12.75">
      <c r="A42" s="56" t="s">
        <v>32</v>
      </c>
      <c r="B42" s="57">
        <f t="shared" si="10"/>
        <v>524385</v>
      </c>
      <c r="C42" s="57">
        <f t="shared" si="11"/>
        <v>68992</v>
      </c>
      <c r="D42" s="55">
        <f>SUM(D43+D44+D45+D46+D47+D48+D49+D50+D51+D52+D53+D54+D55+D56)</f>
        <v>127997</v>
      </c>
      <c r="E42" s="55">
        <f aca="true" t="shared" si="17" ref="E42:O42">SUM(E43+E44+E45+E46+E47+E48+E49+E50+E51+E52+E53+E54+E55+E56)</f>
        <v>13391</v>
      </c>
      <c r="F42" s="55">
        <f t="shared" si="17"/>
        <v>127000</v>
      </c>
      <c r="G42" s="55">
        <f t="shared" si="17"/>
        <v>7091</v>
      </c>
      <c r="H42" s="55">
        <f t="shared" si="17"/>
        <v>49388</v>
      </c>
      <c r="I42" s="55">
        <f t="shared" si="17"/>
        <v>48510</v>
      </c>
      <c r="J42" s="55">
        <f t="shared" si="17"/>
        <v>0</v>
      </c>
      <c r="K42" s="55">
        <f t="shared" si="17"/>
        <v>0</v>
      </c>
      <c r="L42" s="55">
        <f>SUM(L43+L44+L45+L46+L47+L48+L49+L50+L51+L52+L53+L54+L55+L56)</f>
        <v>0</v>
      </c>
      <c r="M42" s="55">
        <f>SUM(M43+M44+M45+M46+M47+M48+M49+M50+M51+M52+M53+M54+M55+M56)</f>
        <v>0</v>
      </c>
      <c r="N42" s="55">
        <f t="shared" si="17"/>
        <v>220000</v>
      </c>
      <c r="O42" s="55">
        <f t="shared" si="17"/>
        <v>0</v>
      </c>
    </row>
    <row r="43" spans="1:15" s="9" customFormat="1" ht="12.75">
      <c r="A43" s="63" t="s">
        <v>188</v>
      </c>
      <c r="B43" s="59">
        <f t="shared" si="10"/>
        <v>10451</v>
      </c>
      <c r="C43" s="59">
        <f t="shared" si="11"/>
        <v>10451</v>
      </c>
      <c r="D43" s="59">
        <v>0</v>
      </c>
      <c r="E43" s="59">
        <v>0</v>
      </c>
      <c r="F43" s="59">
        <v>0</v>
      </c>
      <c r="G43" s="59">
        <v>0</v>
      </c>
      <c r="H43" s="59">
        <v>10451</v>
      </c>
      <c r="I43" s="59">
        <v>10451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</row>
    <row r="44" spans="1:15" s="9" customFormat="1" ht="12.75">
      <c r="A44" s="63" t="s">
        <v>69</v>
      </c>
      <c r="B44" s="59">
        <f t="shared" si="10"/>
        <v>25000</v>
      </c>
      <c r="C44" s="59">
        <f t="shared" si="11"/>
        <v>0</v>
      </c>
      <c r="D44" s="59">
        <v>10000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15000</v>
      </c>
      <c r="O44" s="59">
        <v>0</v>
      </c>
    </row>
    <row r="45" spans="1:15" s="9" customFormat="1" ht="12.75">
      <c r="A45" s="63" t="s">
        <v>70</v>
      </c>
      <c r="B45" s="59">
        <f t="shared" si="10"/>
        <v>80000</v>
      </c>
      <c r="C45" s="59">
        <f t="shared" si="11"/>
        <v>0</v>
      </c>
      <c r="D45" s="59">
        <v>50000</v>
      </c>
      <c r="E45" s="59">
        <v>0</v>
      </c>
      <c r="F45" s="59">
        <v>30000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</row>
    <row r="46" spans="1:15" s="9" customFormat="1" ht="12.75">
      <c r="A46" s="63" t="s">
        <v>71</v>
      </c>
      <c r="B46" s="59">
        <f t="shared" si="10"/>
        <v>15000</v>
      </c>
      <c r="C46" s="59">
        <f t="shared" si="11"/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15000</v>
      </c>
      <c r="O46" s="59">
        <v>0</v>
      </c>
    </row>
    <row r="47" spans="1:15" s="9" customFormat="1" ht="12.75">
      <c r="A47" s="63" t="s">
        <v>72</v>
      </c>
      <c r="B47" s="59">
        <f t="shared" si="10"/>
        <v>30000</v>
      </c>
      <c r="C47" s="59">
        <f t="shared" si="11"/>
        <v>0</v>
      </c>
      <c r="D47" s="59">
        <v>10000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20000</v>
      </c>
      <c r="O47" s="59">
        <v>0</v>
      </c>
    </row>
    <row r="48" spans="1:15" s="9" customFormat="1" ht="12.75">
      <c r="A48" s="58" t="s">
        <v>153</v>
      </c>
      <c r="B48" s="59">
        <f t="shared" si="10"/>
        <v>80000</v>
      </c>
      <c r="C48" s="59">
        <f t="shared" si="11"/>
        <v>13391</v>
      </c>
      <c r="D48" s="59">
        <v>40000</v>
      </c>
      <c r="E48" s="59">
        <v>13391</v>
      </c>
      <c r="F48" s="59">
        <v>40000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</row>
    <row r="49" spans="1:15" s="9" customFormat="1" ht="12.75">
      <c r="A49" s="58" t="s">
        <v>73</v>
      </c>
      <c r="B49" s="59">
        <f t="shared" si="10"/>
        <v>49997</v>
      </c>
      <c r="C49" s="59">
        <f t="shared" si="11"/>
        <v>7091</v>
      </c>
      <c r="D49" s="59">
        <v>2997</v>
      </c>
      <c r="E49" s="59">
        <v>0</v>
      </c>
      <c r="F49" s="59">
        <v>47000</v>
      </c>
      <c r="G49" s="59">
        <v>7091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</row>
    <row r="50" spans="1:15" s="9" customFormat="1" ht="12.75">
      <c r="A50" s="63" t="s">
        <v>74</v>
      </c>
      <c r="B50" s="59">
        <f t="shared" si="10"/>
        <v>10000</v>
      </c>
      <c r="C50" s="59">
        <f t="shared" si="11"/>
        <v>9122</v>
      </c>
      <c r="D50" s="59">
        <v>0</v>
      </c>
      <c r="E50" s="59">
        <v>0</v>
      </c>
      <c r="F50" s="59">
        <v>0</v>
      </c>
      <c r="G50" s="59">
        <v>0</v>
      </c>
      <c r="H50" s="59">
        <v>10000</v>
      </c>
      <c r="I50" s="59">
        <v>9122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</row>
    <row r="51" spans="1:15" s="10" customFormat="1" ht="12.75">
      <c r="A51" s="63" t="s">
        <v>75</v>
      </c>
      <c r="B51" s="59">
        <f t="shared" si="10"/>
        <v>120000</v>
      </c>
      <c r="C51" s="59">
        <f t="shared" si="11"/>
        <v>0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120000</v>
      </c>
      <c r="O51" s="59">
        <v>0</v>
      </c>
    </row>
    <row r="52" spans="1:15" s="10" customFormat="1" ht="12.75">
      <c r="A52" s="63" t="s">
        <v>76</v>
      </c>
      <c r="B52" s="59">
        <f t="shared" si="10"/>
        <v>15000</v>
      </c>
      <c r="C52" s="59">
        <f t="shared" si="11"/>
        <v>0</v>
      </c>
      <c r="D52" s="59">
        <v>15000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</row>
    <row r="53" spans="1:15" s="9" customFormat="1" ht="12.75">
      <c r="A53" s="63" t="s">
        <v>77</v>
      </c>
      <c r="B53" s="59">
        <f t="shared" si="10"/>
        <v>30000</v>
      </c>
      <c r="C53" s="59">
        <f t="shared" si="11"/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30000</v>
      </c>
      <c r="O53" s="59">
        <v>0</v>
      </c>
    </row>
    <row r="54" spans="1:15" s="9" customFormat="1" ht="12.75">
      <c r="A54" s="63" t="s">
        <v>78</v>
      </c>
      <c r="B54" s="59">
        <f t="shared" si="10"/>
        <v>30000</v>
      </c>
      <c r="C54" s="59">
        <f t="shared" si="11"/>
        <v>0</v>
      </c>
      <c r="D54" s="59">
        <v>0</v>
      </c>
      <c r="E54" s="59">
        <v>0</v>
      </c>
      <c r="F54" s="59">
        <v>10000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20000</v>
      </c>
      <c r="O54" s="59">
        <v>0</v>
      </c>
    </row>
    <row r="55" spans="1:15" s="9" customFormat="1" ht="12.75">
      <c r="A55" s="63" t="s">
        <v>189</v>
      </c>
      <c r="B55" s="59">
        <f t="shared" si="10"/>
        <v>16445</v>
      </c>
      <c r="C55" s="59">
        <f t="shared" si="11"/>
        <v>16445</v>
      </c>
      <c r="D55" s="59">
        <v>0</v>
      </c>
      <c r="E55" s="59">
        <v>0</v>
      </c>
      <c r="F55" s="59">
        <v>0</v>
      </c>
      <c r="G55" s="59">
        <v>0</v>
      </c>
      <c r="H55" s="59">
        <v>16445</v>
      </c>
      <c r="I55" s="59">
        <v>16445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</row>
    <row r="56" spans="1:15" s="9" customFormat="1" ht="12.75">
      <c r="A56" s="63" t="s">
        <v>190</v>
      </c>
      <c r="B56" s="59">
        <f t="shared" si="10"/>
        <v>12492</v>
      </c>
      <c r="C56" s="59">
        <f t="shared" si="11"/>
        <v>12492</v>
      </c>
      <c r="D56" s="59">
        <v>0</v>
      </c>
      <c r="E56" s="59">
        <v>0</v>
      </c>
      <c r="F56" s="59">
        <v>0</v>
      </c>
      <c r="G56" s="59">
        <v>0</v>
      </c>
      <c r="H56" s="59">
        <v>12492</v>
      </c>
      <c r="I56" s="59">
        <v>12492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</row>
    <row r="57" spans="1:15" s="11" customFormat="1" ht="12.75">
      <c r="A57" s="56" t="s">
        <v>36</v>
      </c>
      <c r="B57" s="57">
        <f t="shared" si="10"/>
        <v>167219</v>
      </c>
      <c r="C57" s="57">
        <f t="shared" si="11"/>
        <v>6219</v>
      </c>
      <c r="D57" s="57">
        <f aca="true" t="shared" si="18" ref="D57:O58">SUM(D58)</f>
        <v>38000</v>
      </c>
      <c r="E57" s="57">
        <f t="shared" si="18"/>
        <v>0</v>
      </c>
      <c r="F57" s="57">
        <f t="shared" si="18"/>
        <v>13000</v>
      </c>
      <c r="G57" s="57">
        <f t="shared" si="18"/>
        <v>0</v>
      </c>
      <c r="H57" s="57">
        <f t="shared" si="18"/>
        <v>6219</v>
      </c>
      <c r="I57" s="57">
        <f t="shared" si="18"/>
        <v>6219</v>
      </c>
      <c r="J57" s="57">
        <f t="shared" si="18"/>
        <v>0</v>
      </c>
      <c r="K57" s="57">
        <f t="shared" si="18"/>
        <v>0</v>
      </c>
      <c r="L57" s="57">
        <f t="shared" si="18"/>
        <v>0</v>
      </c>
      <c r="M57" s="57">
        <f t="shared" si="18"/>
        <v>0</v>
      </c>
      <c r="N57" s="57">
        <f t="shared" si="18"/>
        <v>110000</v>
      </c>
      <c r="O57" s="57">
        <f t="shared" si="18"/>
        <v>0</v>
      </c>
    </row>
    <row r="58" spans="1:15" s="11" customFormat="1" ht="12.75">
      <c r="A58" s="56" t="s">
        <v>31</v>
      </c>
      <c r="B58" s="57">
        <f t="shared" si="10"/>
        <v>167219</v>
      </c>
      <c r="C58" s="57">
        <f t="shared" si="11"/>
        <v>6219</v>
      </c>
      <c r="D58" s="57">
        <f t="shared" si="18"/>
        <v>38000</v>
      </c>
      <c r="E58" s="57">
        <f t="shared" si="18"/>
        <v>0</v>
      </c>
      <c r="F58" s="57">
        <f t="shared" si="18"/>
        <v>13000</v>
      </c>
      <c r="G58" s="57">
        <f t="shared" si="18"/>
        <v>0</v>
      </c>
      <c r="H58" s="57">
        <f t="shared" si="18"/>
        <v>6219</v>
      </c>
      <c r="I58" s="57">
        <f t="shared" si="18"/>
        <v>6219</v>
      </c>
      <c r="J58" s="57">
        <f t="shared" si="18"/>
        <v>0</v>
      </c>
      <c r="K58" s="57">
        <f t="shared" si="18"/>
        <v>0</v>
      </c>
      <c r="L58" s="57">
        <f t="shared" si="18"/>
        <v>0</v>
      </c>
      <c r="M58" s="57">
        <f t="shared" si="18"/>
        <v>0</v>
      </c>
      <c r="N58" s="57">
        <f t="shared" si="18"/>
        <v>110000</v>
      </c>
      <c r="O58" s="57">
        <f t="shared" si="18"/>
        <v>0</v>
      </c>
    </row>
    <row r="59" spans="1:15" s="11" customFormat="1" ht="12.75">
      <c r="A59" s="56" t="s">
        <v>32</v>
      </c>
      <c r="B59" s="57">
        <f t="shared" si="10"/>
        <v>167219</v>
      </c>
      <c r="C59" s="57">
        <f t="shared" si="11"/>
        <v>6219</v>
      </c>
      <c r="D59" s="55">
        <f>SUM(D60+D61+D62+D63)</f>
        <v>38000</v>
      </c>
      <c r="E59" s="55">
        <f aca="true" t="shared" si="19" ref="E59:O59">SUM(E60+E61+E62+E63)</f>
        <v>0</v>
      </c>
      <c r="F59" s="55">
        <f t="shared" si="19"/>
        <v>13000</v>
      </c>
      <c r="G59" s="55">
        <f t="shared" si="19"/>
        <v>0</v>
      </c>
      <c r="H59" s="55">
        <f t="shared" si="19"/>
        <v>6219</v>
      </c>
      <c r="I59" s="55">
        <f t="shared" si="19"/>
        <v>6219</v>
      </c>
      <c r="J59" s="55">
        <f t="shared" si="19"/>
        <v>0</v>
      </c>
      <c r="K59" s="55">
        <f t="shared" si="19"/>
        <v>0</v>
      </c>
      <c r="L59" s="55">
        <f>SUM(L60+L61+L62+L63)</f>
        <v>0</v>
      </c>
      <c r="M59" s="55">
        <f>SUM(M60+M61+M62+M63)</f>
        <v>0</v>
      </c>
      <c r="N59" s="55">
        <f t="shared" si="19"/>
        <v>110000</v>
      </c>
      <c r="O59" s="55">
        <f t="shared" si="19"/>
        <v>0</v>
      </c>
    </row>
    <row r="60" spans="1:15" s="9" customFormat="1" ht="12.75">
      <c r="A60" s="58" t="s">
        <v>37</v>
      </c>
      <c r="B60" s="59">
        <f t="shared" si="10"/>
        <v>120000</v>
      </c>
      <c r="C60" s="59">
        <f t="shared" si="11"/>
        <v>0</v>
      </c>
      <c r="D60" s="61">
        <v>10000</v>
      </c>
      <c r="E60" s="61">
        <v>0</v>
      </c>
      <c r="F60" s="61">
        <v>0</v>
      </c>
      <c r="G60" s="61">
        <v>0</v>
      </c>
      <c r="H60" s="59">
        <v>0</v>
      </c>
      <c r="I60" s="59">
        <v>0</v>
      </c>
      <c r="J60" s="61">
        <v>0</v>
      </c>
      <c r="K60" s="61">
        <v>0</v>
      </c>
      <c r="L60" s="61">
        <v>0</v>
      </c>
      <c r="M60" s="61">
        <v>0</v>
      </c>
      <c r="N60" s="61">
        <v>110000</v>
      </c>
      <c r="O60" s="61">
        <v>0</v>
      </c>
    </row>
    <row r="61" spans="1:15" s="9" customFormat="1" ht="12.75">
      <c r="A61" s="63" t="s">
        <v>34</v>
      </c>
      <c r="B61" s="59">
        <f t="shared" si="10"/>
        <v>11000</v>
      </c>
      <c r="C61" s="59">
        <f t="shared" si="11"/>
        <v>0</v>
      </c>
      <c r="D61" s="59">
        <v>0</v>
      </c>
      <c r="E61" s="59">
        <v>0</v>
      </c>
      <c r="F61" s="61">
        <v>11000</v>
      </c>
      <c r="G61" s="61">
        <v>0</v>
      </c>
      <c r="H61" s="59">
        <v>0</v>
      </c>
      <c r="I61" s="59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</row>
    <row r="62" spans="1:15" s="9" customFormat="1" ht="12.75">
      <c r="A62" s="58" t="s">
        <v>79</v>
      </c>
      <c r="B62" s="59">
        <f t="shared" si="10"/>
        <v>30000</v>
      </c>
      <c r="C62" s="59">
        <f t="shared" si="11"/>
        <v>0</v>
      </c>
      <c r="D62" s="61">
        <v>28000</v>
      </c>
      <c r="E62" s="61">
        <v>0</v>
      </c>
      <c r="F62" s="61">
        <v>2000</v>
      </c>
      <c r="G62" s="61">
        <v>0</v>
      </c>
      <c r="H62" s="59">
        <v>0</v>
      </c>
      <c r="I62" s="59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</row>
    <row r="63" spans="1:15" s="9" customFormat="1" ht="12.75">
      <c r="A63" s="63" t="s">
        <v>191</v>
      </c>
      <c r="B63" s="59">
        <f t="shared" si="10"/>
        <v>6219</v>
      </c>
      <c r="C63" s="59">
        <f t="shared" si="11"/>
        <v>6219</v>
      </c>
      <c r="D63" s="59">
        <v>0</v>
      </c>
      <c r="E63" s="59">
        <v>0</v>
      </c>
      <c r="F63" s="59">
        <v>0</v>
      </c>
      <c r="G63" s="59">
        <v>0</v>
      </c>
      <c r="H63" s="59">
        <v>6219</v>
      </c>
      <c r="I63" s="59">
        <v>6219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</row>
    <row r="64" spans="1:15" s="11" customFormat="1" ht="12.75">
      <c r="A64" s="56" t="s">
        <v>23</v>
      </c>
      <c r="B64" s="57">
        <f t="shared" si="10"/>
        <v>318440</v>
      </c>
      <c r="C64" s="57">
        <f t="shared" si="11"/>
        <v>132440</v>
      </c>
      <c r="D64" s="57">
        <f aca="true" t="shared" si="20" ref="D64:O65">SUM(D65)</f>
        <v>70000</v>
      </c>
      <c r="E64" s="57">
        <f t="shared" si="20"/>
        <v>0</v>
      </c>
      <c r="F64" s="57">
        <f t="shared" si="20"/>
        <v>0</v>
      </c>
      <c r="G64" s="57">
        <f t="shared" si="20"/>
        <v>0</v>
      </c>
      <c r="H64" s="57">
        <f t="shared" si="20"/>
        <v>26000</v>
      </c>
      <c r="I64" s="57">
        <f t="shared" si="20"/>
        <v>0</v>
      </c>
      <c r="J64" s="57">
        <f t="shared" si="20"/>
        <v>0</v>
      </c>
      <c r="K64" s="57">
        <f t="shared" si="20"/>
        <v>0</v>
      </c>
      <c r="L64" s="57">
        <f t="shared" si="20"/>
        <v>132440</v>
      </c>
      <c r="M64" s="57">
        <f t="shared" si="20"/>
        <v>132440</v>
      </c>
      <c r="N64" s="57">
        <f t="shared" si="20"/>
        <v>90000</v>
      </c>
      <c r="O64" s="57">
        <f t="shared" si="20"/>
        <v>0</v>
      </c>
    </row>
    <row r="65" spans="1:15" s="11" customFormat="1" ht="12.75">
      <c r="A65" s="56" t="s">
        <v>31</v>
      </c>
      <c r="B65" s="57">
        <f t="shared" si="10"/>
        <v>318440</v>
      </c>
      <c r="C65" s="57">
        <f t="shared" si="11"/>
        <v>132440</v>
      </c>
      <c r="D65" s="57">
        <f t="shared" si="20"/>
        <v>70000</v>
      </c>
      <c r="E65" s="57">
        <f t="shared" si="20"/>
        <v>0</v>
      </c>
      <c r="F65" s="57">
        <f t="shared" si="20"/>
        <v>0</v>
      </c>
      <c r="G65" s="57">
        <f t="shared" si="20"/>
        <v>0</v>
      </c>
      <c r="H65" s="57">
        <f t="shared" si="20"/>
        <v>26000</v>
      </c>
      <c r="I65" s="57">
        <f t="shared" si="20"/>
        <v>0</v>
      </c>
      <c r="J65" s="57">
        <f t="shared" si="20"/>
        <v>0</v>
      </c>
      <c r="K65" s="57">
        <f t="shared" si="20"/>
        <v>0</v>
      </c>
      <c r="L65" s="57">
        <f t="shared" si="20"/>
        <v>132440</v>
      </c>
      <c r="M65" s="57">
        <f t="shared" si="20"/>
        <v>132440</v>
      </c>
      <c r="N65" s="57">
        <f t="shared" si="20"/>
        <v>90000</v>
      </c>
      <c r="O65" s="57">
        <f t="shared" si="20"/>
        <v>0</v>
      </c>
    </row>
    <row r="66" spans="1:15" s="11" customFormat="1" ht="12.75">
      <c r="A66" s="56" t="s">
        <v>32</v>
      </c>
      <c r="B66" s="57">
        <f t="shared" si="10"/>
        <v>318440</v>
      </c>
      <c r="C66" s="57">
        <f t="shared" si="11"/>
        <v>132440</v>
      </c>
      <c r="D66" s="55">
        <f aca="true" t="shared" si="21" ref="D66:O66">SUM(D67+D68+D69+D70+D71+D72)</f>
        <v>70000</v>
      </c>
      <c r="E66" s="55">
        <f t="shared" si="21"/>
        <v>0</v>
      </c>
      <c r="F66" s="55">
        <f t="shared" si="21"/>
        <v>0</v>
      </c>
      <c r="G66" s="55">
        <f t="shared" si="21"/>
        <v>0</v>
      </c>
      <c r="H66" s="55">
        <f t="shared" si="21"/>
        <v>26000</v>
      </c>
      <c r="I66" s="55">
        <f t="shared" si="21"/>
        <v>0</v>
      </c>
      <c r="J66" s="55">
        <f t="shared" si="21"/>
        <v>0</v>
      </c>
      <c r="K66" s="55">
        <f t="shared" si="21"/>
        <v>0</v>
      </c>
      <c r="L66" s="55">
        <f>SUM(L67+L68+L69+L70+L71+L72)</f>
        <v>132440</v>
      </c>
      <c r="M66" s="55">
        <f>SUM(M67+M68+M69+M70+M71+M72)</f>
        <v>132440</v>
      </c>
      <c r="N66" s="55">
        <f t="shared" si="21"/>
        <v>90000</v>
      </c>
      <c r="O66" s="55">
        <f t="shared" si="21"/>
        <v>0</v>
      </c>
    </row>
    <row r="67" spans="1:15" s="9" customFormat="1" ht="12.75">
      <c r="A67" s="58" t="s">
        <v>80</v>
      </c>
      <c r="B67" s="59">
        <f t="shared" si="10"/>
        <v>40000</v>
      </c>
      <c r="C67" s="59">
        <f t="shared" si="11"/>
        <v>0</v>
      </c>
      <c r="D67" s="61">
        <v>40000</v>
      </c>
      <c r="E67" s="61">
        <v>0</v>
      </c>
      <c r="F67" s="59">
        <v>0</v>
      </c>
      <c r="G67" s="59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</row>
    <row r="68" spans="1:15" s="9" customFormat="1" ht="12.75">
      <c r="A68" s="63" t="s">
        <v>81</v>
      </c>
      <c r="B68" s="59">
        <f t="shared" si="10"/>
        <v>95399</v>
      </c>
      <c r="C68" s="59">
        <f t="shared" si="11"/>
        <v>95399</v>
      </c>
      <c r="D68" s="61">
        <v>0</v>
      </c>
      <c r="E68" s="61">
        <v>0</v>
      </c>
      <c r="F68" s="59">
        <v>0</v>
      </c>
      <c r="G68" s="59">
        <v>0</v>
      </c>
      <c r="H68" s="59">
        <v>0</v>
      </c>
      <c r="I68" s="59">
        <v>0</v>
      </c>
      <c r="J68" s="61">
        <v>0</v>
      </c>
      <c r="K68" s="61">
        <v>0</v>
      </c>
      <c r="L68" s="61">
        <v>95399</v>
      </c>
      <c r="M68" s="61">
        <v>95399</v>
      </c>
      <c r="N68" s="61">
        <v>0</v>
      </c>
      <c r="O68" s="61">
        <v>0</v>
      </c>
    </row>
    <row r="69" spans="1:15" s="9" customFormat="1" ht="12.75">
      <c r="A69" s="63" t="s">
        <v>154</v>
      </c>
      <c r="B69" s="59">
        <f t="shared" si="10"/>
        <v>56000</v>
      </c>
      <c r="C69" s="59">
        <f t="shared" si="11"/>
        <v>0</v>
      </c>
      <c r="D69" s="61">
        <v>30000</v>
      </c>
      <c r="E69" s="61">
        <v>0</v>
      </c>
      <c r="F69" s="59">
        <v>0</v>
      </c>
      <c r="G69" s="59">
        <v>0</v>
      </c>
      <c r="H69" s="61">
        <v>26000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</row>
    <row r="70" spans="1:15" s="9" customFormat="1" ht="12.75">
      <c r="A70" s="63" t="s">
        <v>83</v>
      </c>
      <c r="B70" s="59">
        <f t="shared" si="10"/>
        <v>37041</v>
      </c>
      <c r="C70" s="59">
        <f t="shared" si="11"/>
        <v>37041</v>
      </c>
      <c r="D70" s="61">
        <v>0</v>
      </c>
      <c r="E70" s="61">
        <v>0</v>
      </c>
      <c r="F70" s="59">
        <v>0</v>
      </c>
      <c r="G70" s="59">
        <v>0</v>
      </c>
      <c r="H70" s="59">
        <v>0</v>
      </c>
      <c r="I70" s="59">
        <v>0</v>
      </c>
      <c r="J70" s="61">
        <v>0</v>
      </c>
      <c r="K70" s="61">
        <v>0</v>
      </c>
      <c r="L70" s="61">
        <v>37041</v>
      </c>
      <c r="M70" s="61">
        <v>37041</v>
      </c>
      <c r="N70" s="61">
        <v>0</v>
      </c>
      <c r="O70" s="61">
        <v>0</v>
      </c>
    </row>
    <row r="71" spans="1:15" s="10" customFormat="1" ht="12.75">
      <c r="A71" s="63" t="s">
        <v>84</v>
      </c>
      <c r="B71" s="59">
        <f t="shared" si="10"/>
        <v>80000</v>
      </c>
      <c r="C71" s="59">
        <f t="shared" si="11"/>
        <v>0</v>
      </c>
      <c r="D71" s="61">
        <v>0</v>
      </c>
      <c r="E71" s="61">
        <v>0</v>
      </c>
      <c r="F71" s="59">
        <v>0</v>
      </c>
      <c r="G71" s="59">
        <v>0</v>
      </c>
      <c r="H71" s="59">
        <v>0</v>
      </c>
      <c r="I71" s="59">
        <v>0</v>
      </c>
      <c r="J71" s="61">
        <v>0</v>
      </c>
      <c r="K71" s="61">
        <v>0</v>
      </c>
      <c r="L71" s="59">
        <v>0</v>
      </c>
      <c r="M71" s="59">
        <v>0</v>
      </c>
      <c r="N71" s="59">
        <v>80000</v>
      </c>
      <c r="O71" s="59">
        <v>0</v>
      </c>
    </row>
    <row r="72" spans="1:15" s="9" customFormat="1" ht="12.75">
      <c r="A72" s="63" t="s">
        <v>85</v>
      </c>
      <c r="B72" s="59">
        <f t="shared" si="10"/>
        <v>10000</v>
      </c>
      <c r="C72" s="59">
        <f t="shared" si="11"/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61">
        <v>0</v>
      </c>
      <c r="K72" s="61">
        <v>0</v>
      </c>
      <c r="L72" s="59">
        <v>0</v>
      </c>
      <c r="M72" s="59">
        <v>0</v>
      </c>
      <c r="N72" s="59">
        <v>10000</v>
      </c>
      <c r="O72" s="59">
        <v>0</v>
      </c>
    </row>
    <row r="73" spans="1:15" s="11" customFormat="1" ht="12.75">
      <c r="A73" s="56" t="s">
        <v>38</v>
      </c>
      <c r="B73" s="57">
        <f t="shared" si="10"/>
        <v>6135099</v>
      </c>
      <c r="C73" s="57">
        <f t="shared" si="11"/>
        <v>221177</v>
      </c>
      <c r="D73" s="57">
        <f aca="true" t="shared" si="22" ref="D73:O73">SUM(D74+D76+D81)</f>
        <v>531803</v>
      </c>
      <c r="E73" s="57">
        <f t="shared" si="22"/>
        <v>99103</v>
      </c>
      <c r="F73" s="57">
        <f t="shared" si="22"/>
        <v>409000</v>
      </c>
      <c r="G73" s="57">
        <f t="shared" si="22"/>
        <v>122074</v>
      </c>
      <c r="H73" s="57">
        <f t="shared" si="22"/>
        <v>73307</v>
      </c>
      <c r="I73" s="57">
        <f t="shared" si="22"/>
        <v>0</v>
      </c>
      <c r="J73" s="57">
        <f t="shared" si="22"/>
        <v>2843689</v>
      </c>
      <c r="K73" s="57">
        <f t="shared" si="22"/>
        <v>0</v>
      </c>
      <c r="L73" s="57">
        <f>SUM(L74+L76+L81)</f>
        <v>0</v>
      </c>
      <c r="M73" s="57">
        <f>SUM(M74+M76+M81)</f>
        <v>0</v>
      </c>
      <c r="N73" s="57">
        <f t="shared" si="22"/>
        <v>2277300</v>
      </c>
      <c r="O73" s="57">
        <f t="shared" si="22"/>
        <v>0</v>
      </c>
    </row>
    <row r="74" spans="1:15" s="11" customFormat="1" ht="12.75">
      <c r="A74" s="56" t="s">
        <v>152</v>
      </c>
      <c r="B74" s="57">
        <f t="shared" si="10"/>
        <v>40485</v>
      </c>
      <c r="C74" s="57">
        <f t="shared" si="11"/>
        <v>0</v>
      </c>
      <c r="D74" s="55">
        <f aca="true" t="shared" si="23" ref="D74:O74">SUM(D75)</f>
        <v>0</v>
      </c>
      <c r="E74" s="55">
        <f t="shared" si="23"/>
        <v>0</v>
      </c>
      <c r="F74" s="55">
        <f t="shared" si="23"/>
        <v>0</v>
      </c>
      <c r="G74" s="55">
        <f t="shared" si="23"/>
        <v>0</v>
      </c>
      <c r="H74" s="55">
        <f t="shared" si="23"/>
        <v>40485</v>
      </c>
      <c r="I74" s="55">
        <f t="shared" si="23"/>
        <v>0</v>
      </c>
      <c r="J74" s="55">
        <f t="shared" si="23"/>
        <v>0</v>
      </c>
      <c r="K74" s="55">
        <f t="shared" si="23"/>
        <v>0</v>
      </c>
      <c r="L74" s="55">
        <f t="shared" si="23"/>
        <v>0</v>
      </c>
      <c r="M74" s="55">
        <f t="shared" si="23"/>
        <v>0</v>
      </c>
      <c r="N74" s="55">
        <f t="shared" si="23"/>
        <v>0</v>
      </c>
      <c r="O74" s="55">
        <f t="shared" si="23"/>
        <v>0</v>
      </c>
    </row>
    <row r="75" spans="1:15" s="9" customFormat="1" ht="12.75">
      <c r="A75" s="63" t="s">
        <v>86</v>
      </c>
      <c r="B75" s="59">
        <f t="shared" si="10"/>
        <v>40485</v>
      </c>
      <c r="C75" s="59">
        <f t="shared" si="11"/>
        <v>0</v>
      </c>
      <c r="D75" s="59">
        <v>0</v>
      </c>
      <c r="E75" s="59">
        <v>0</v>
      </c>
      <c r="F75" s="59">
        <v>0</v>
      </c>
      <c r="G75" s="59">
        <v>0</v>
      </c>
      <c r="H75" s="59">
        <v>40485</v>
      </c>
      <c r="I75" s="59">
        <v>0</v>
      </c>
      <c r="J75" s="59">
        <v>0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</row>
    <row r="76" spans="1:15" s="11" customFormat="1" ht="12.75">
      <c r="A76" s="56" t="s">
        <v>125</v>
      </c>
      <c r="B76" s="57">
        <f t="shared" si="10"/>
        <v>7100</v>
      </c>
      <c r="C76" s="57">
        <f t="shared" si="11"/>
        <v>0</v>
      </c>
      <c r="D76" s="55">
        <f aca="true" t="shared" si="24" ref="D76:O76">SUM(D77+D78+D79+D80)</f>
        <v>0</v>
      </c>
      <c r="E76" s="55">
        <f t="shared" si="24"/>
        <v>0</v>
      </c>
      <c r="F76" s="55">
        <f t="shared" si="24"/>
        <v>5000</v>
      </c>
      <c r="G76" s="55">
        <f t="shared" si="24"/>
        <v>0</v>
      </c>
      <c r="H76" s="55">
        <f t="shared" si="24"/>
        <v>2100</v>
      </c>
      <c r="I76" s="55">
        <f t="shared" si="24"/>
        <v>0</v>
      </c>
      <c r="J76" s="55">
        <f t="shared" si="24"/>
        <v>0</v>
      </c>
      <c r="K76" s="55">
        <f t="shared" si="24"/>
        <v>0</v>
      </c>
      <c r="L76" s="55">
        <f>SUM(L77+L78+L79+L80)</f>
        <v>0</v>
      </c>
      <c r="M76" s="55">
        <f>SUM(M77+M78+M79+M80)</f>
        <v>0</v>
      </c>
      <c r="N76" s="55">
        <f t="shared" si="24"/>
        <v>0</v>
      </c>
      <c r="O76" s="55">
        <f t="shared" si="24"/>
        <v>0</v>
      </c>
    </row>
    <row r="77" spans="1:15" s="9" customFormat="1" ht="12.75">
      <c r="A77" s="63" t="s">
        <v>121</v>
      </c>
      <c r="B77" s="59">
        <f t="shared" si="10"/>
        <v>1200</v>
      </c>
      <c r="C77" s="59">
        <f t="shared" si="11"/>
        <v>0</v>
      </c>
      <c r="D77" s="59">
        <v>0</v>
      </c>
      <c r="E77" s="59">
        <v>0</v>
      </c>
      <c r="F77" s="59">
        <v>0</v>
      </c>
      <c r="G77" s="59">
        <v>0</v>
      </c>
      <c r="H77" s="59">
        <v>1200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</row>
    <row r="78" spans="1:15" s="9" customFormat="1" ht="12.75">
      <c r="A78" s="63" t="s">
        <v>122</v>
      </c>
      <c r="B78" s="59">
        <f t="shared" si="10"/>
        <v>2500</v>
      </c>
      <c r="C78" s="59">
        <f t="shared" si="11"/>
        <v>0</v>
      </c>
      <c r="D78" s="59">
        <v>0</v>
      </c>
      <c r="E78" s="59">
        <v>0</v>
      </c>
      <c r="F78" s="59">
        <v>2500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</row>
    <row r="79" spans="1:15" s="9" customFormat="1" ht="12.75">
      <c r="A79" s="63" t="s">
        <v>123</v>
      </c>
      <c r="B79" s="59">
        <f t="shared" si="10"/>
        <v>2500</v>
      </c>
      <c r="C79" s="59">
        <f t="shared" si="11"/>
        <v>0</v>
      </c>
      <c r="D79" s="59">
        <v>0</v>
      </c>
      <c r="E79" s="59">
        <v>0</v>
      </c>
      <c r="F79" s="59">
        <v>2500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</row>
    <row r="80" spans="1:15" s="9" customFormat="1" ht="12.75">
      <c r="A80" s="63" t="s">
        <v>124</v>
      </c>
      <c r="B80" s="59">
        <f t="shared" si="10"/>
        <v>900</v>
      </c>
      <c r="C80" s="59">
        <f t="shared" si="11"/>
        <v>0</v>
      </c>
      <c r="D80" s="59">
        <v>0</v>
      </c>
      <c r="E80" s="59">
        <v>0</v>
      </c>
      <c r="F80" s="59">
        <v>0</v>
      </c>
      <c r="G80" s="59">
        <v>0</v>
      </c>
      <c r="H80" s="59">
        <v>900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</row>
    <row r="81" spans="1:15" s="11" customFormat="1" ht="12.75">
      <c r="A81" s="56" t="s">
        <v>31</v>
      </c>
      <c r="B81" s="57">
        <f t="shared" si="10"/>
        <v>6087514</v>
      </c>
      <c r="C81" s="57">
        <f t="shared" si="11"/>
        <v>221177</v>
      </c>
      <c r="D81" s="57">
        <f aca="true" t="shared" si="25" ref="D81:O81">SUM(D82)</f>
        <v>531803</v>
      </c>
      <c r="E81" s="57">
        <f t="shared" si="25"/>
        <v>99103</v>
      </c>
      <c r="F81" s="57">
        <f t="shared" si="25"/>
        <v>404000</v>
      </c>
      <c r="G81" s="57">
        <f t="shared" si="25"/>
        <v>122074</v>
      </c>
      <c r="H81" s="57">
        <f t="shared" si="25"/>
        <v>30722</v>
      </c>
      <c r="I81" s="57">
        <f t="shared" si="25"/>
        <v>0</v>
      </c>
      <c r="J81" s="57">
        <f t="shared" si="25"/>
        <v>2843689</v>
      </c>
      <c r="K81" s="57">
        <f t="shared" si="25"/>
        <v>0</v>
      </c>
      <c r="L81" s="57">
        <f t="shared" si="25"/>
        <v>0</v>
      </c>
      <c r="M81" s="57">
        <f t="shared" si="25"/>
        <v>0</v>
      </c>
      <c r="N81" s="57">
        <f t="shared" si="25"/>
        <v>2277300</v>
      </c>
      <c r="O81" s="57">
        <f t="shared" si="25"/>
        <v>0</v>
      </c>
    </row>
    <row r="82" spans="1:15" s="11" customFormat="1" ht="12.75">
      <c r="A82" s="56" t="s">
        <v>32</v>
      </c>
      <c r="B82" s="57">
        <f t="shared" si="10"/>
        <v>6087514</v>
      </c>
      <c r="C82" s="57">
        <f t="shared" si="11"/>
        <v>221177</v>
      </c>
      <c r="D82" s="55">
        <f aca="true" t="shared" si="26" ref="D82:O82">SUM(D83+D84+D85+D86+D87+D88+D89+D90+D91+D92+D93+D94+D95+D96+D97+D98+D99+D100+D101+D102+D103+D104+D105+D106+D107+D108+D109+D110+D111+D112+D113+D114+D115+D116+D117+D118+D119+D120+D121+D122+D123+D124+D125+D126)</f>
        <v>531803</v>
      </c>
      <c r="E82" s="55">
        <f t="shared" si="26"/>
        <v>99103</v>
      </c>
      <c r="F82" s="55">
        <f t="shared" si="26"/>
        <v>404000</v>
      </c>
      <c r="G82" s="55">
        <f t="shared" si="26"/>
        <v>122074</v>
      </c>
      <c r="H82" s="55">
        <f t="shared" si="26"/>
        <v>30722</v>
      </c>
      <c r="I82" s="55">
        <f t="shared" si="26"/>
        <v>0</v>
      </c>
      <c r="J82" s="55">
        <f t="shared" si="26"/>
        <v>2843689</v>
      </c>
      <c r="K82" s="55">
        <f t="shared" si="26"/>
        <v>0</v>
      </c>
      <c r="L82" s="55">
        <f t="shared" si="26"/>
        <v>0</v>
      </c>
      <c r="M82" s="55">
        <f t="shared" si="26"/>
        <v>0</v>
      </c>
      <c r="N82" s="55">
        <f t="shared" si="26"/>
        <v>2277300</v>
      </c>
      <c r="O82" s="55">
        <f t="shared" si="26"/>
        <v>0</v>
      </c>
    </row>
    <row r="83" spans="1:15" s="64" customFormat="1" ht="12.75">
      <c r="A83" s="63" t="s">
        <v>87</v>
      </c>
      <c r="B83" s="59">
        <f t="shared" si="10"/>
        <v>6925</v>
      </c>
      <c r="C83" s="59">
        <f t="shared" si="11"/>
        <v>0</v>
      </c>
      <c r="D83" s="59">
        <v>0</v>
      </c>
      <c r="E83" s="59">
        <v>0</v>
      </c>
      <c r="F83" s="59">
        <v>0</v>
      </c>
      <c r="G83" s="59">
        <v>0</v>
      </c>
      <c r="H83" s="59">
        <v>6925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</row>
    <row r="84" spans="1:15" s="64" customFormat="1" ht="12.75">
      <c r="A84" s="63" t="s">
        <v>88</v>
      </c>
      <c r="B84" s="59">
        <f t="shared" si="10"/>
        <v>920000</v>
      </c>
      <c r="C84" s="59">
        <f t="shared" si="11"/>
        <v>221177</v>
      </c>
      <c r="D84" s="59">
        <v>99103</v>
      </c>
      <c r="E84" s="59">
        <v>99103</v>
      </c>
      <c r="F84" s="59">
        <v>140897</v>
      </c>
      <c r="G84" s="59">
        <v>122074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680000</v>
      </c>
      <c r="O84" s="59">
        <v>0</v>
      </c>
    </row>
    <row r="85" spans="1:15" s="64" customFormat="1" ht="12.75">
      <c r="A85" s="63" t="s">
        <v>182</v>
      </c>
      <c r="B85" s="59">
        <f>SUM(D85,F85,H85,J85,L85,N85)</f>
        <v>180000</v>
      </c>
      <c r="C85" s="59">
        <f>SUM(E85,G85,I85,K85,M85,O85)</f>
        <v>0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180000</v>
      </c>
      <c r="O85" s="59">
        <v>0</v>
      </c>
    </row>
    <row r="86" spans="1:15" s="64" customFormat="1" ht="12.75">
      <c r="A86" s="63" t="s">
        <v>126</v>
      </c>
      <c r="B86" s="59">
        <f t="shared" si="10"/>
        <v>120000</v>
      </c>
      <c r="C86" s="59">
        <f t="shared" si="11"/>
        <v>0</v>
      </c>
      <c r="D86" s="59">
        <v>0</v>
      </c>
      <c r="E86" s="59">
        <v>0</v>
      </c>
      <c r="F86" s="59">
        <v>120000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</row>
    <row r="87" spans="1:15" s="64" customFormat="1" ht="12.75">
      <c r="A87" s="63" t="s">
        <v>89</v>
      </c>
      <c r="B87" s="59">
        <f t="shared" si="10"/>
        <v>2843689</v>
      </c>
      <c r="C87" s="59">
        <f t="shared" si="11"/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2843689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</row>
    <row r="88" spans="1:15" s="64" customFormat="1" ht="12.75">
      <c r="A88" s="63" t="s">
        <v>180</v>
      </c>
      <c r="B88" s="59">
        <f>SUM(D88,F88,H88,J88,L88,N88)</f>
        <v>700000</v>
      </c>
      <c r="C88" s="59">
        <f>SUM(E88,G88,I88,K88,M88,O88)</f>
        <v>0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700000</v>
      </c>
      <c r="O88" s="59">
        <v>0</v>
      </c>
    </row>
    <row r="89" spans="1:15" s="64" customFormat="1" ht="12.75">
      <c r="A89" s="63" t="s">
        <v>90</v>
      </c>
      <c r="B89" s="59">
        <f t="shared" si="10"/>
        <v>420000</v>
      </c>
      <c r="C89" s="59">
        <f t="shared" si="11"/>
        <v>0</v>
      </c>
      <c r="D89" s="59">
        <v>242000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178000</v>
      </c>
      <c r="O89" s="59">
        <v>0</v>
      </c>
    </row>
    <row r="90" spans="1:15" s="64" customFormat="1" ht="12.75">
      <c r="A90" s="63" t="s">
        <v>91</v>
      </c>
      <c r="B90" s="59">
        <f t="shared" si="10"/>
        <v>452000</v>
      </c>
      <c r="C90" s="59">
        <f t="shared" si="11"/>
        <v>0</v>
      </c>
      <c r="D90" s="59">
        <v>190700</v>
      </c>
      <c r="E90" s="59">
        <v>0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261300</v>
      </c>
      <c r="O90" s="59">
        <v>0</v>
      </c>
    </row>
    <row r="91" spans="1:15" s="64" customFormat="1" ht="12.75">
      <c r="A91" s="63" t="s">
        <v>92</v>
      </c>
      <c r="B91" s="59">
        <f t="shared" si="10"/>
        <v>178000</v>
      </c>
      <c r="C91" s="59">
        <f t="shared" si="11"/>
        <v>0</v>
      </c>
      <c r="D91" s="59">
        <v>0</v>
      </c>
      <c r="E91" s="59">
        <v>0</v>
      </c>
      <c r="F91" s="59"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178000</v>
      </c>
      <c r="O91" s="59">
        <v>0</v>
      </c>
    </row>
    <row r="92" spans="1:15" s="64" customFormat="1" ht="12.75">
      <c r="A92" s="63" t="s">
        <v>93</v>
      </c>
      <c r="B92" s="59">
        <f t="shared" si="10"/>
        <v>50000</v>
      </c>
      <c r="C92" s="59">
        <f t="shared" si="11"/>
        <v>0</v>
      </c>
      <c r="D92" s="59">
        <v>0</v>
      </c>
      <c r="E92" s="59">
        <v>0</v>
      </c>
      <c r="F92" s="59">
        <v>50000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</row>
    <row r="93" spans="1:15" s="64" customFormat="1" ht="12.75">
      <c r="A93" s="63" t="s">
        <v>94</v>
      </c>
      <c r="B93" s="59">
        <f t="shared" si="10"/>
        <v>0</v>
      </c>
      <c r="C93" s="59">
        <f t="shared" si="11"/>
        <v>0</v>
      </c>
      <c r="D93" s="59">
        <v>0</v>
      </c>
      <c r="E93" s="59">
        <v>0</v>
      </c>
      <c r="F93" s="59">
        <v>0</v>
      </c>
      <c r="G93" s="59">
        <v>0</v>
      </c>
      <c r="H93" s="61">
        <v>0</v>
      </c>
      <c r="I93" s="61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</row>
    <row r="94" spans="1:15" s="64" customFormat="1" ht="12.75">
      <c r="A94" s="63" t="s">
        <v>95</v>
      </c>
      <c r="B94" s="59">
        <f aca="true" t="shared" si="27" ref="B94:B144">SUM(D94,F94,H94,J94,L94,N94)</f>
        <v>18000</v>
      </c>
      <c r="C94" s="59">
        <f aca="true" t="shared" si="28" ref="C94:C144">SUM(E94,G94,I94,K94,M94,O94)</f>
        <v>0</v>
      </c>
      <c r="D94" s="59">
        <v>0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18000</v>
      </c>
      <c r="O94" s="59">
        <v>0</v>
      </c>
    </row>
    <row r="95" spans="1:15" s="64" customFormat="1" ht="12.75">
      <c r="A95" s="63" t="s">
        <v>96</v>
      </c>
      <c r="B95" s="59">
        <f t="shared" si="27"/>
        <v>8000</v>
      </c>
      <c r="C95" s="59">
        <f t="shared" si="28"/>
        <v>0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8000</v>
      </c>
      <c r="O95" s="59">
        <v>0</v>
      </c>
    </row>
    <row r="96" spans="1:15" s="64" customFormat="1" ht="12.75">
      <c r="A96" s="63" t="s">
        <v>97</v>
      </c>
      <c r="B96" s="59">
        <f t="shared" si="27"/>
        <v>20000</v>
      </c>
      <c r="C96" s="59">
        <f t="shared" si="28"/>
        <v>0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20000</v>
      </c>
      <c r="O96" s="59">
        <v>0</v>
      </c>
    </row>
    <row r="97" spans="1:15" s="64" customFormat="1" ht="12.75">
      <c r="A97" s="63" t="s">
        <v>98</v>
      </c>
      <c r="B97" s="59">
        <f t="shared" si="27"/>
        <v>12000</v>
      </c>
      <c r="C97" s="59">
        <f t="shared" si="28"/>
        <v>0</v>
      </c>
      <c r="D97" s="59">
        <v>0</v>
      </c>
      <c r="E97" s="59">
        <v>0</v>
      </c>
      <c r="F97" s="59">
        <v>12000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</row>
    <row r="98" spans="1:15" s="64" customFormat="1" ht="12.75">
      <c r="A98" s="63" t="s">
        <v>99</v>
      </c>
      <c r="B98" s="59">
        <f t="shared" si="27"/>
        <v>54000</v>
      </c>
      <c r="C98" s="59">
        <f t="shared" si="28"/>
        <v>0</v>
      </c>
      <c r="D98" s="59">
        <v>0</v>
      </c>
      <c r="E98" s="59">
        <v>0</v>
      </c>
      <c r="F98" s="59">
        <v>0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54000</v>
      </c>
      <c r="O98" s="59">
        <v>0</v>
      </c>
    </row>
    <row r="99" spans="1:15" s="64" customFormat="1" ht="12.75">
      <c r="A99" s="63" t="s">
        <v>39</v>
      </c>
      <c r="B99" s="59">
        <f t="shared" si="27"/>
        <v>4800</v>
      </c>
      <c r="C99" s="59">
        <f t="shared" si="28"/>
        <v>0</v>
      </c>
      <c r="D99" s="59">
        <v>0</v>
      </c>
      <c r="E99" s="59">
        <v>0</v>
      </c>
      <c r="F99" s="59">
        <v>0</v>
      </c>
      <c r="G99" s="59">
        <v>0</v>
      </c>
      <c r="H99" s="59">
        <v>4800</v>
      </c>
      <c r="I99" s="59">
        <v>0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</row>
    <row r="100" spans="1:15" s="64" customFormat="1" ht="12.75">
      <c r="A100" s="63" t="s">
        <v>40</v>
      </c>
      <c r="B100" s="59">
        <f t="shared" si="27"/>
        <v>6000</v>
      </c>
      <c r="C100" s="59">
        <f t="shared" si="28"/>
        <v>0</v>
      </c>
      <c r="D100" s="59">
        <v>0</v>
      </c>
      <c r="E100" s="59">
        <v>0</v>
      </c>
      <c r="F100" s="59">
        <v>6000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</row>
    <row r="101" spans="1:15" s="64" customFormat="1" ht="12.75">
      <c r="A101" s="63" t="s">
        <v>127</v>
      </c>
      <c r="B101" s="59">
        <f t="shared" si="27"/>
        <v>2500</v>
      </c>
      <c r="C101" s="59">
        <f t="shared" si="28"/>
        <v>0</v>
      </c>
      <c r="D101" s="59">
        <v>0</v>
      </c>
      <c r="E101" s="59">
        <v>0</v>
      </c>
      <c r="F101" s="59">
        <v>2500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</row>
    <row r="102" spans="1:15" s="64" customFormat="1" ht="12.75">
      <c r="A102" s="63" t="s">
        <v>128</v>
      </c>
      <c r="B102" s="59">
        <f t="shared" si="27"/>
        <v>2500</v>
      </c>
      <c r="C102" s="59">
        <f t="shared" si="28"/>
        <v>0</v>
      </c>
      <c r="D102" s="59">
        <v>0</v>
      </c>
      <c r="E102" s="59">
        <v>0</v>
      </c>
      <c r="F102" s="59">
        <v>2500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</row>
    <row r="103" spans="1:15" s="64" customFormat="1" ht="12.75">
      <c r="A103" s="63" t="s">
        <v>41</v>
      </c>
      <c r="B103" s="59">
        <f t="shared" si="27"/>
        <v>6000</v>
      </c>
      <c r="C103" s="59">
        <f t="shared" si="28"/>
        <v>0</v>
      </c>
      <c r="D103" s="59">
        <v>0</v>
      </c>
      <c r="E103" s="59">
        <v>0</v>
      </c>
      <c r="F103" s="59">
        <v>6000</v>
      </c>
      <c r="G103" s="59">
        <v>0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</row>
    <row r="104" spans="1:15" s="64" customFormat="1" ht="12.75">
      <c r="A104" s="63" t="s">
        <v>129</v>
      </c>
      <c r="B104" s="59">
        <f t="shared" si="27"/>
        <v>2000</v>
      </c>
      <c r="C104" s="59">
        <f t="shared" si="28"/>
        <v>0</v>
      </c>
      <c r="D104" s="59">
        <v>0</v>
      </c>
      <c r="E104" s="59">
        <v>0</v>
      </c>
      <c r="F104" s="59">
        <v>2000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</row>
    <row r="105" spans="1:15" s="64" customFormat="1" ht="12.75">
      <c r="A105" s="63" t="s">
        <v>155</v>
      </c>
      <c r="B105" s="59">
        <f t="shared" si="27"/>
        <v>4000</v>
      </c>
      <c r="C105" s="59">
        <f t="shared" si="28"/>
        <v>0</v>
      </c>
      <c r="D105" s="59">
        <v>0</v>
      </c>
      <c r="E105" s="59">
        <v>0</v>
      </c>
      <c r="F105" s="59">
        <v>4000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59">
        <v>0</v>
      </c>
    </row>
    <row r="106" spans="1:15" s="64" customFormat="1" ht="12.75">
      <c r="A106" s="63" t="s">
        <v>130</v>
      </c>
      <c r="B106" s="59">
        <f t="shared" si="27"/>
        <v>3100</v>
      </c>
      <c r="C106" s="59">
        <f t="shared" si="28"/>
        <v>0</v>
      </c>
      <c r="D106" s="59">
        <v>0</v>
      </c>
      <c r="E106" s="59">
        <v>0</v>
      </c>
      <c r="F106" s="59">
        <v>0</v>
      </c>
      <c r="G106" s="59">
        <v>0</v>
      </c>
      <c r="H106" s="59">
        <v>3100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</row>
    <row r="107" spans="1:15" s="64" customFormat="1" ht="12.75">
      <c r="A107" s="63" t="s">
        <v>42</v>
      </c>
      <c r="B107" s="59">
        <f t="shared" si="27"/>
        <v>6000</v>
      </c>
      <c r="C107" s="59">
        <f t="shared" si="28"/>
        <v>0</v>
      </c>
      <c r="D107" s="59">
        <v>0</v>
      </c>
      <c r="E107" s="59">
        <v>0</v>
      </c>
      <c r="F107" s="59">
        <v>6000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</row>
    <row r="108" spans="1:15" s="64" customFormat="1" ht="12.75">
      <c r="A108" s="63" t="s">
        <v>131</v>
      </c>
      <c r="B108" s="59">
        <f t="shared" si="27"/>
        <v>6000</v>
      </c>
      <c r="C108" s="59">
        <f t="shared" si="28"/>
        <v>0</v>
      </c>
      <c r="D108" s="59">
        <v>0</v>
      </c>
      <c r="E108" s="59">
        <v>0</v>
      </c>
      <c r="F108" s="59">
        <v>6000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</row>
    <row r="109" spans="1:15" s="64" customFormat="1" ht="12.75">
      <c r="A109" s="63" t="s">
        <v>132</v>
      </c>
      <c r="B109" s="59">
        <f t="shared" si="27"/>
        <v>2500</v>
      </c>
      <c r="C109" s="59">
        <f t="shared" si="28"/>
        <v>0</v>
      </c>
      <c r="D109" s="59">
        <v>0</v>
      </c>
      <c r="E109" s="59">
        <v>0</v>
      </c>
      <c r="F109" s="59">
        <v>2500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</row>
    <row r="110" spans="1:15" s="64" customFormat="1" ht="12.75">
      <c r="A110" s="63" t="s">
        <v>133</v>
      </c>
      <c r="B110" s="59">
        <f t="shared" si="27"/>
        <v>5000</v>
      </c>
      <c r="C110" s="59">
        <f t="shared" si="28"/>
        <v>0</v>
      </c>
      <c r="D110" s="59">
        <v>0</v>
      </c>
      <c r="E110" s="59">
        <v>0</v>
      </c>
      <c r="F110" s="59">
        <v>5000</v>
      </c>
      <c r="G110" s="59">
        <v>0</v>
      </c>
      <c r="H110" s="59">
        <v>0</v>
      </c>
      <c r="I110" s="59">
        <v>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</row>
    <row r="111" spans="1:15" s="64" customFormat="1" ht="12.75">
      <c r="A111" s="63" t="s">
        <v>134</v>
      </c>
      <c r="B111" s="59">
        <f t="shared" si="27"/>
        <v>6000</v>
      </c>
      <c r="C111" s="59">
        <f t="shared" si="28"/>
        <v>0</v>
      </c>
      <c r="D111" s="59">
        <v>0</v>
      </c>
      <c r="E111" s="59">
        <v>0</v>
      </c>
      <c r="F111" s="59">
        <v>6000</v>
      </c>
      <c r="G111" s="59">
        <v>0</v>
      </c>
      <c r="H111" s="59">
        <v>0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</row>
    <row r="112" spans="1:15" s="64" customFormat="1" ht="12.75">
      <c r="A112" s="63" t="s">
        <v>135</v>
      </c>
      <c r="B112" s="59">
        <f t="shared" si="27"/>
        <v>6000</v>
      </c>
      <c r="C112" s="59">
        <f t="shared" si="28"/>
        <v>0</v>
      </c>
      <c r="D112" s="59">
        <v>0</v>
      </c>
      <c r="E112" s="59">
        <v>0</v>
      </c>
      <c r="F112" s="59">
        <v>6000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</row>
    <row r="113" spans="1:15" s="64" customFormat="1" ht="12.75">
      <c r="A113" s="63" t="s">
        <v>138</v>
      </c>
      <c r="B113" s="59">
        <f t="shared" si="27"/>
        <v>6000</v>
      </c>
      <c r="C113" s="59">
        <f t="shared" si="28"/>
        <v>0</v>
      </c>
      <c r="D113" s="59">
        <v>0</v>
      </c>
      <c r="E113" s="59">
        <v>0</v>
      </c>
      <c r="F113" s="59">
        <v>0</v>
      </c>
      <c r="G113" s="59">
        <v>0</v>
      </c>
      <c r="H113" s="59">
        <v>6000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</row>
    <row r="114" spans="1:15" s="64" customFormat="1" ht="12.75">
      <c r="A114" s="63" t="s">
        <v>137</v>
      </c>
      <c r="B114" s="59">
        <f t="shared" si="27"/>
        <v>2500</v>
      </c>
      <c r="C114" s="59">
        <f t="shared" si="28"/>
        <v>0</v>
      </c>
      <c r="D114" s="59">
        <v>0</v>
      </c>
      <c r="E114" s="59">
        <v>0</v>
      </c>
      <c r="F114" s="59">
        <v>2500</v>
      </c>
      <c r="G114" s="59">
        <v>0</v>
      </c>
      <c r="H114" s="59">
        <v>0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</row>
    <row r="115" spans="1:15" s="64" customFormat="1" ht="12.75">
      <c r="A115" s="63" t="s">
        <v>136</v>
      </c>
      <c r="B115" s="59">
        <f t="shared" si="27"/>
        <v>2500</v>
      </c>
      <c r="C115" s="59">
        <f t="shared" si="28"/>
        <v>0</v>
      </c>
      <c r="D115" s="59">
        <v>0</v>
      </c>
      <c r="E115" s="59">
        <v>0</v>
      </c>
      <c r="F115" s="59">
        <v>2500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</row>
    <row r="116" spans="1:15" s="64" customFormat="1" ht="12.75">
      <c r="A116" s="63" t="s">
        <v>43</v>
      </c>
      <c r="B116" s="59">
        <f t="shared" si="27"/>
        <v>6000</v>
      </c>
      <c r="C116" s="59">
        <f t="shared" si="28"/>
        <v>0</v>
      </c>
      <c r="D116" s="59">
        <v>0</v>
      </c>
      <c r="E116" s="59">
        <v>0</v>
      </c>
      <c r="F116" s="59">
        <v>5103</v>
      </c>
      <c r="G116" s="59">
        <v>0</v>
      </c>
      <c r="H116" s="59">
        <v>897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</row>
    <row r="117" spans="1:15" s="64" customFormat="1" ht="12.75">
      <c r="A117" s="63" t="s">
        <v>140</v>
      </c>
      <c r="B117" s="59">
        <f t="shared" si="27"/>
        <v>3000</v>
      </c>
      <c r="C117" s="59">
        <f t="shared" si="28"/>
        <v>0</v>
      </c>
      <c r="D117" s="59">
        <v>0</v>
      </c>
      <c r="E117" s="59">
        <v>0</v>
      </c>
      <c r="F117" s="59">
        <v>3000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</row>
    <row r="118" spans="1:15" s="64" customFormat="1" ht="12.75">
      <c r="A118" s="63" t="s">
        <v>141</v>
      </c>
      <c r="B118" s="59">
        <f t="shared" si="27"/>
        <v>2500</v>
      </c>
      <c r="C118" s="59">
        <f t="shared" si="28"/>
        <v>0</v>
      </c>
      <c r="D118" s="59">
        <v>0</v>
      </c>
      <c r="E118" s="59">
        <v>0</v>
      </c>
      <c r="F118" s="59">
        <v>2500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</row>
    <row r="119" spans="1:15" s="64" customFormat="1" ht="12.75">
      <c r="A119" s="63" t="s">
        <v>142</v>
      </c>
      <c r="B119" s="59">
        <f t="shared" si="27"/>
        <v>2500</v>
      </c>
      <c r="C119" s="59">
        <f t="shared" si="28"/>
        <v>0</v>
      </c>
      <c r="D119" s="59">
        <v>0</v>
      </c>
      <c r="E119" s="59">
        <v>0</v>
      </c>
      <c r="F119" s="59">
        <v>2500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</row>
    <row r="120" spans="1:15" s="64" customFormat="1" ht="12.75">
      <c r="A120" s="63" t="s">
        <v>143</v>
      </c>
      <c r="B120" s="59">
        <f t="shared" si="27"/>
        <v>2500</v>
      </c>
      <c r="C120" s="59">
        <f t="shared" si="28"/>
        <v>0</v>
      </c>
      <c r="D120" s="59">
        <v>0</v>
      </c>
      <c r="E120" s="59">
        <v>0</v>
      </c>
      <c r="F120" s="59">
        <v>2500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</row>
    <row r="121" spans="1:15" s="64" customFormat="1" ht="12.75">
      <c r="A121" s="63" t="s">
        <v>44</v>
      </c>
      <c r="B121" s="59">
        <f t="shared" si="27"/>
        <v>1000</v>
      </c>
      <c r="C121" s="59">
        <f t="shared" si="28"/>
        <v>0</v>
      </c>
      <c r="D121" s="59">
        <v>0</v>
      </c>
      <c r="E121" s="59">
        <v>0</v>
      </c>
      <c r="F121" s="59">
        <v>1000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</row>
    <row r="122" spans="1:15" s="64" customFormat="1" ht="12.75">
      <c r="A122" s="63" t="s">
        <v>144</v>
      </c>
      <c r="B122" s="59">
        <f t="shared" si="27"/>
        <v>4000</v>
      </c>
      <c r="C122" s="59">
        <f t="shared" si="28"/>
        <v>0</v>
      </c>
      <c r="D122" s="59">
        <v>0</v>
      </c>
      <c r="E122" s="59">
        <v>0</v>
      </c>
      <c r="F122" s="59">
        <v>0</v>
      </c>
      <c r="G122" s="59">
        <v>0</v>
      </c>
      <c r="H122" s="59">
        <v>4000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</row>
    <row r="123" spans="1:15" s="64" customFormat="1" ht="12.75">
      <c r="A123" s="63" t="s">
        <v>45</v>
      </c>
      <c r="B123" s="59">
        <f t="shared" si="27"/>
        <v>2500</v>
      </c>
      <c r="C123" s="59">
        <f t="shared" si="28"/>
        <v>0</v>
      </c>
      <c r="D123" s="59">
        <v>0</v>
      </c>
      <c r="E123" s="59">
        <v>0</v>
      </c>
      <c r="F123" s="59">
        <v>2500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</row>
    <row r="124" spans="1:15" s="64" customFormat="1" ht="12.75">
      <c r="A124" s="63" t="s">
        <v>145</v>
      </c>
      <c r="B124" s="59">
        <f t="shared" si="27"/>
        <v>4000</v>
      </c>
      <c r="C124" s="59">
        <f t="shared" si="28"/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4000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</row>
    <row r="125" spans="1:15" s="64" customFormat="1" ht="12.75">
      <c r="A125" s="63" t="s">
        <v>46</v>
      </c>
      <c r="B125" s="59">
        <f t="shared" si="27"/>
        <v>2500</v>
      </c>
      <c r="C125" s="59">
        <f t="shared" si="28"/>
        <v>0</v>
      </c>
      <c r="D125" s="59">
        <v>0</v>
      </c>
      <c r="E125" s="59">
        <v>0</v>
      </c>
      <c r="F125" s="59">
        <v>2500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</row>
    <row r="126" spans="1:15" s="64" customFormat="1" ht="12.75">
      <c r="A126" s="63" t="s">
        <v>139</v>
      </c>
      <c r="B126" s="59">
        <f t="shared" si="27"/>
        <v>1000</v>
      </c>
      <c r="C126" s="59">
        <f t="shared" si="28"/>
        <v>0</v>
      </c>
      <c r="D126" s="59">
        <v>0</v>
      </c>
      <c r="E126" s="59">
        <v>0</v>
      </c>
      <c r="F126" s="59">
        <v>0</v>
      </c>
      <c r="G126" s="59">
        <v>0</v>
      </c>
      <c r="H126" s="59">
        <v>1000</v>
      </c>
      <c r="I126" s="59">
        <v>0</v>
      </c>
      <c r="J126" s="59">
        <v>0</v>
      </c>
      <c r="K126" s="59">
        <v>0</v>
      </c>
      <c r="L126" s="59">
        <v>0</v>
      </c>
      <c r="M126" s="59">
        <v>0</v>
      </c>
      <c r="N126" s="59">
        <v>0</v>
      </c>
      <c r="O126" s="59">
        <v>0</v>
      </c>
    </row>
    <row r="127" spans="1:15" s="11" customFormat="1" ht="12.75">
      <c r="A127" s="56" t="s">
        <v>24</v>
      </c>
      <c r="B127" s="57">
        <f t="shared" si="27"/>
        <v>909390</v>
      </c>
      <c r="C127" s="57">
        <f t="shared" si="28"/>
        <v>2390</v>
      </c>
      <c r="D127" s="57">
        <f aca="true" t="shared" si="29" ref="D127:O127">SUM(D128)</f>
        <v>100000</v>
      </c>
      <c r="E127" s="57">
        <f t="shared" si="29"/>
        <v>0</v>
      </c>
      <c r="F127" s="57">
        <f t="shared" si="29"/>
        <v>120000</v>
      </c>
      <c r="G127" s="57">
        <f t="shared" si="29"/>
        <v>0</v>
      </c>
      <c r="H127" s="57">
        <f t="shared" si="29"/>
        <v>196390</v>
      </c>
      <c r="I127" s="57">
        <f t="shared" si="29"/>
        <v>2390</v>
      </c>
      <c r="J127" s="57">
        <f t="shared" si="29"/>
        <v>0</v>
      </c>
      <c r="K127" s="57">
        <f t="shared" si="29"/>
        <v>0</v>
      </c>
      <c r="L127" s="57">
        <f t="shared" si="29"/>
        <v>0</v>
      </c>
      <c r="M127" s="57">
        <f t="shared" si="29"/>
        <v>0</v>
      </c>
      <c r="N127" s="57">
        <f t="shared" si="29"/>
        <v>493000</v>
      </c>
      <c r="O127" s="57">
        <f t="shared" si="29"/>
        <v>0</v>
      </c>
    </row>
    <row r="128" spans="1:15" s="11" customFormat="1" ht="12.75">
      <c r="A128" s="56" t="s">
        <v>27</v>
      </c>
      <c r="B128" s="57">
        <f t="shared" si="27"/>
        <v>909390</v>
      </c>
      <c r="C128" s="57">
        <f t="shared" si="28"/>
        <v>2390</v>
      </c>
      <c r="D128" s="55">
        <f aca="true" t="shared" si="30" ref="D128:O128">SUM(D129,D130)</f>
        <v>100000</v>
      </c>
      <c r="E128" s="55">
        <f t="shared" si="30"/>
        <v>0</v>
      </c>
      <c r="F128" s="55">
        <f t="shared" si="30"/>
        <v>120000</v>
      </c>
      <c r="G128" s="55">
        <f t="shared" si="30"/>
        <v>0</v>
      </c>
      <c r="H128" s="55">
        <f t="shared" si="30"/>
        <v>196390</v>
      </c>
      <c r="I128" s="55">
        <f t="shared" si="30"/>
        <v>2390</v>
      </c>
      <c r="J128" s="55">
        <f t="shared" si="30"/>
        <v>0</v>
      </c>
      <c r="K128" s="55">
        <f t="shared" si="30"/>
        <v>0</v>
      </c>
      <c r="L128" s="55">
        <f>SUM(L129,L130)</f>
        <v>0</v>
      </c>
      <c r="M128" s="55">
        <f>SUM(M129,M130)</f>
        <v>0</v>
      </c>
      <c r="N128" s="55">
        <f t="shared" si="30"/>
        <v>493000</v>
      </c>
      <c r="O128" s="55">
        <f t="shared" si="30"/>
        <v>0</v>
      </c>
    </row>
    <row r="129" spans="1:15" s="9" customFormat="1" ht="12.75">
      <c r="A129" s="63" t="s">
        <v>100</v>
      </c>
      <c r="B129" s="59">
        <f t="shared" si="27"/>
        <v>2390</v>
      </c>
      <c r="C129" s="59">
        <f t="shared" si="28"/>
        <v>2390</v>
      </c>
      <c r="D129" s="59">
        <v>0</v>
      </c>
      <c r="E129" s="59">
        <v>0</v>
      </c>
      <c r="F129" s="59">
        <v>0</v>
      </c>
      <c r="G129" s="59">
        <v>0</v>
      </c>
      <c r="H129" s="59">
        <v>2390</v>
      </c>
      <c r="I129" s="59">
        <v>2390</v>
      </c>
      <c r="J129" s="59">
        <v>0</v>
      </c>
      <c r="K129" s="59">
        <v>0</v>
      </c>
      <c r="L129" s="59">
        <v>0</v>
      </c>
      <c r="M129" s="59">
        <v>0</v>
      </c>
      <c r="N129" s="59">
        <v>0</v>
      </c>
      <c r="O129" s="59">
        <v>0</v>
      </c>
    </row>
    <row r="130" spans="1:15" s="11" customFormat="1" ht="12.75">
      <c r="A130" s="56" t="s">
        <v>31</v>
      </c>
      <c r="B130" s="57">
        <f t="shared" si="27"/>
        <v>907000</v>
      </c>
      <c r="C130" s="57">
        <f t="shared" si="28"/>
        <v>0</v>
      </c>
      <c r="D130" s="57">
        <f aca="true" t="shared" si="31" ref="D130:O130">SUM(D131)</f>
        <v>100000</v>
      </c>
      <c r="E130" s="57">
        <f t="shared" si="31"/>
        <v>0</v>
      </c>
      <c r="F130" s="57">
        <f t="shared" si="31"/>
        <v>120000</v>
      </c>
      <c r="G130" s="57">
        <f t="shared" si="31"/>
        <v>0</v>
      </c>
      <c r="H130" s="57">
        <f t="shared" si="31"/>
        <v>194000</v>
      </c>
      <c r="I130" s="57">
        <f t="shared" si="31"/>
        <v>0</v>
      </c>
      <c r="J130" s="57">
        <f t="shared" si="31"/>
        <v>0</v>
      </c>
      <c r="K130" s="57">
        <f t="shared" si="31"/>
        <v>0</v>
      </c>
      <c r="L130" s="57">
        <f t="shared" si="31"/>
        <v>0</v>
      </c>
      <c r="M130" s="57">
        <f t="shared" si="31"/>
        <v>0</v>
      </c>
      <c r="N130" s="57">
        <f t="shared" si="31"/>
        <v>493000</v>
      </c>
      <c r="O130" s="57">
        <f t="shared" si="31"/>
        <v>0</v>
      </c>
    </row>
    <row r="131" spans="1:15" s="11" customFormat="1" ht="12.75">
      <c r="A131" s="56" t="s">
        <v>32</v>
      </c>
      <c r="B131" s="57">
        <f t="shared" si="27"/>
        <v>907000</v>
      </c>
      <c r="C131" s="57">
        <f t="shared" si="28"/>
        <v>0</v>
      </c>
      <c r="D131" s="55">
        <f aca="true" t="shared" si="32" ref="D131:O131">SUM(D132,D133,D134,D135,D136,D137,D138,D139,D140)</f>
        <v>100000</v>
      </c>
      <c r="E131" s="55">
        <f t="shared" si="32"/>
        <v>0</v>
      </c>
      <c r="F131" s="55">
        <f t="shared" si="32"/>
        <v>120000</v>
      </c>
      <c r="G131" s="55">
        <f t="shared" si="32"/>
        <v>0</v>
      </c>
      <c r="H131" s="55">
        <f t="shared" si="32"/>
        <v>194000</v>
      </c>
      <c r="I131" s="55">
        <f t="shared" si="32"/>
        <v>0</v>
      </c>
      <c r="J131" s="55">
        <f t="shared" si="32"/>
        <v>0</v>
      </c>
      <c r="K131" s="55">
        <f t="shared" si="32"/>
        <v>0</v>
      </c>
      <c r="L131" s="55">
        <f>SUM(L132,L133,L134,L135,L136,L137,L138,L139,L140)</f>
        <v>0</v>
      </c>
      <c r="M131" s="55">
        <f>SUM(M132,M133,M134,M135,M136,M137,M138,M139,M140)</f>
        <v>0</v>
      </c>
      <c r="N131" s="55">
        <f t="shared" si="32"/>
        <v>493000</v>
      </c>
      <c r="O131" s="55">
        <f t="shared" si="32"/>
        <v>0</v>
      </c>
    </row>
    <row r="132" spans="1:15" s="64" customFormat="1" ht="12.75">
      <c r="A132" s="63" t="s">
        <v>49</v>
      </c>
      <c r="B132" s="59">
        <f t="shared" si="27"/>
        <v>500000</v>
      </c>
      <c r="C132" s="59">
        <f t="shared" si="28"/>
        <v>0</v>
      </c>
      <c r="D132" s="59">
        <v>100000</v>
      </c>
      <c r="E132" s="59">
        <v>0</v>
      </c>
      <c r="F132" s="59">
        <v>0</v>
      </c>
      <c r="G132" s="59">
        <v>0</v>
      </c>
      <c r="H132" s="59">
        <v>0</v>
      </c>
      <c r="I132" s="59">
        <v>0</v>
      </c>
      <c r="J132" s="59">
        <v>0</v>
      </c>
      <c r="K132" s="59">
        <v>0</v>
      </c>
      <c r="L132" s="59">
        <v>0</v>
      </c>
      <c r="M132" s="59">
        <v>0</v>
      </c>
      <c r="N132" s="59">
        <v>400000</v>
      </c>
      <c r="O132" s="59">
        <v>0</v>
      </c>
    </row>
    <row r="133" spans="1:15" s="64" customFormat="1" ht="12.75">
      <c r="A133" s="63" t="s">
        <v>101</v>
      </c>
      <c r="B133" s="59">
        <f t="shared" si="27"/>
        <v>200000</v>
      </c>
      <c r="C133" s="59">
        <f t="shared" si="28"/>
        <v>0</v>
      </c>
      <c r="D133" s="59">
        <v>0</v>
      </c>
      <c r="E133" s="59">
        <v>0</v>
      </c>
      <c r="F133" s="59">
        <v>110000</v>
      </c>
      <c r="G133" s="59">
        <v>0</v>
      </c>
      <c r="H133" s="59">
        <v>90000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  <c r="O133" s="59">
        <v>0</v>
      </c>
    </row>
    <row r="134" spans="1:15" s="64" customFormat="1" ht="12.75">
      <c r="A134" s="63" t="s">
        <v>102</v>
      </c>
      <c r="B134" s="59">
        <f t="shared" si="27"/>
        <v>30000</v>
      </c>
      <c r="C134" s="59">
        <f t="shared" si="28"/>
        <v>0</v>
      </c>
      <c r="D134" s="59">
        <v>0</v>
      </c>
      <c r="E134" s="59">
        <v>0</v>
      </c>
      <c r="F134" s="61">
        <v>0</v>
      </c>
      <c r="G134" s="61">
        <v>0</v>
      </c>
      <c r="H134" s="59">
        <v>0</v>
      </c>
      <c r="I134" s="59">
        <v>0</v>
      </c>
      <c r="J134" s="59">
        <v>0</v>
      </c>
      <c r="K134" s="59">
        <v>0</v>
      </c>
      <c r="L134" s="61">
        <v>0</v>
      </c>
      <c r="M134" s="61">
        <v>0</v>
      </c>
      <c r="N134" s="61">
        <v>30000</v>
      </c>
      <c r="O134" s="61">
        <v>0</v>
      </c>
    </row>
    <row r="135" spans="1:15" s="64" customFormat="1" ht="12.75">
      <c r="A135" s="63" t="s">
        <v>103</v>
      </c>
      <c r="B135" s="59">
        <f t="shared" si="27"/>
        <v>63000</v>
      </c>
      <c r="C135" s="59">
        <f t="shared" si="28"/>
        <v>0</v>
      </c>
      <c r="D135" s="59">
        <v>0</v>
      </c>
      <c r="E135" s="59">
        <v>0</v>
      </c>
      <c r="F135" s="61">
        <v>0</v>
      </c>
      <c r="G135" s="61">
        <v>0</v>
      </c>
      <c r="H135" s="59">
        <v>0</v>
      </c>
      <c r="I135" s="59">
        <v>0</v>
      </c>
      <c r="J135" s="59">
        <v>0</v>
      </c>
      <c r="K135" s="59">
        <v>0</v>
      </c>
      <c r="L135" s="61">
        <v>0</v>
      </c>
      <c r="M135" s="61">
        <v>0</v>
      </c>
      <c r="N135" s="61">
        <v>63000</v>
      </c>
      <c r="O135" s="61">
        <v>0</v>
      </c>
    </row>
    <row r="136" spans="1:15" s="64" customFormat="1" ht="12.75">
      <c r="A136" s="63" t="s">
        <v>104</v>
      </c>
      <c r="B136" s="59">
        <f t="shared" si="27"/>
        <v>50000</v>
      </c>
      <c r="C136" s="59">
        <f t="shared" si="28"/>
        <v>0</v>
      </c>
      <c r="D136" s="59">
        <v>0</v>
      </c>
      <c r="E136" s="59">
        <v>0</v>
      </c>
      <c r="F136" s="59">
        <v>0</v>
      </c>
      <c r="G136" s="59">
        <v>0</v>
      </c>
      <c r="H136" s="59">
        <v>50000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</row>
    <row r="137" spans="1:15" s="64" customFormat="1" ht="12.75">
      <c r="A137" s="63" t="s">
        <v>105</v>
      </c>
      <c r="B137" s="59">
        <f t="shared" si="27"/>
        <v>50000</v>
      </c>
      <c r="C137" s="59">
        <f t="shared" si="28"/>
        <v>0</v>
      </c>
      <c r="D137" s="59">
        <v>0</v>
      </c>
      <c r="E137" s="59">
        <v>0</v>
      </c>
      <c r="F137" s="59">
        <v>0</v>
      </c>
      <c r="G137" s="59">
        <v>0</v>
      </c>
      <c r="H137" s="59">
        <v>50000</v>
      </c>
      <c r="I137" s="59">
        <v>0</v>
      </c>
      <c r="J137" s="59">
        <v>0</v>
      </c>
      <c r="K137" s="59">
        <v>0</v>
      </c>
      <c r="L137" s="59">
        <v>0</v>
      </c>
      <c r="M137" s="59">
        <v>0</v>
      </c>
      <c r="N137" s="59">
        <v>0</v>
      </c>
      <c r="O137" s="59">
        <v>0</v>
      </c>
    </row>
    <row r="138" spans="1:15" s="64" customFormat="1" ht="12.75">
      <c r="A138" s="63" t="s">
        <v>147</v>
      </c>
      <c r="B138" s="59">
        <f t="shared" si="27"/>
        <v>4000</v>
      </c>
      <c r="C138" s="59">
        <f t="shared" si="28"/>
        <v>0</v>
      </c>
      <c r="D138" s="59">
        <v>0</v>
      </c>
      <c r="E138" s="59">
        <v>0</v>
      </c>
      <c r="F138" s="59">
        <v>4000</v>
      </c>
      <c r="G138" s="59">
        <v>0</v>
      </c>
      <c r="H138" s="59">
        <v>0</v>
      </c>
      <c r="I138" s="59">
        <v>0</v>
      </c>
      <c r="J138" s="59">
        <v>0</v>
      </c>
      <c r="K138" s="59">
        <v>0</v>
      </c>
      <c r="L138" s="59">
        <v>0</v>
      </c>
      <c r="M138" s="59">
        <v>0</v>
      </c>
      <c r="N138" s="59">
        <v>0</v>
      </c>
      <c r="O138" s="59">
        <v>0</v>
      </c>
    </row>
    <row r="139" spans="1:15" s="64" customFormat="1" ht="12.75">
      <c r="A139" s="63" t="s">
        <v>151</v>
      </c>
      <c r="B139" s="59">
        <f t="shared" si="27"/>
        <v>4000</v>
      </c>
      <c r="C139" s="59">
        <f t="shared" si="28"/>
        <v>0</v>
      </c>
      <c r="D139" s="59">
        <v>0</v>
      </c>
      <c r="E139" s="59">
        <v>0</v>
      </c>
      <c r="F139" s="59">
        <v>0</v>
      </c>
      <c r="G139" s="59">
        <v>0</v>
      </c>
      <c r="H139" s="59">
        <v>4000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</row>
    <row r="140" spans="1:15" s="64" customFormat="1" ht="12.75">
      <c r="A140" s="63" t="s">
        <v>148</v>
      </c>
      <c r="B140" s="59">
        <f t="shared" si="27"/>
        <v>6000</v>
      </c>
      <c r="C140" s="59">
        <f t="shared" si="28"/>
        <v>0</v>
      </c>
      <c r="D140" s="59">
        <v>0</v>
      </c>
      <c r="E140" s="59">
        <v>0</v>
      </c>
      <c r="F140" s="59">
        <v>6000</v>
      </c>
      <c r="G140" s="59">
        <v>0</v>
      </c>
      <c r="H140" s="59">
        <v>0</v>
      </c>
      <c r="I140" s="59">
        <v>0</v>
      </c>
      <c r="J140" s="59">
        <v>0</v>
      </c>
      <c r="K140" s="59">
        <v>0</v>
      </c>
      <c r="L140" s="59">
        <v>0</v>
      </c>
      <c r="M140" s="59">
        <v>0</v>
      </c>
      <c r="N140" s="59">
        <v>0</v>
      </c>
      <c r="O140" s="59">
        <v>0</v>
      </c>
    </row>
    <row r="141" spans="1:15" s="11" customFormat="1" ht="12.75">
      <c r="A141" s="56" t="s">
        <v>50</v>
      </c>
      <c r="B141" s="57">
        <f t="shared" si="27"/>
        <v>40000</v>
      </c>
      <c r="C141" s="57">
        <f t="shared" si="28"/>
        <v>0</v>
      </c>
      <c r="D141" s="57">
        <f aca="true" t="shared" si="33" ref="D141:O143">SUM(D142)</f>
        <v>0</v>
      </c>
      <c r="E141" s="57">
        <f t="shared" si="33"/>
        <v>0</v>
      </c>
      <c r="F141" s="57">
        <f t="shared" si="33"/>
        <v>40000</v>
      </c>
      <c r="G141" s="57">
        <f t="shared" si="33"/>
        <v>0</v>
      </c>
      <c r="H141" s="57">
        <f t="shared" si="33"/>
        <v>0</v>
      </c>
      <c r="I141" s="57">
        <f t="shared" si="33"/>
        <v>0</v>
      </c>
      <c r="J141" s="57">
        <f t="shared" si="33"/>
        <v>0</v>
      </c>
      <c r="K141" s="57">
        <f t="shared" si="33"/>
        <v>0</v>
      </c>
      <c r="L141" s="57">
        <f t="shared" si="33"/>
        <v>0</v>
      </c>
      <c r="M141" s="57">
        <f t="shared" si="33"/>
        <v>0</v>
      </c>
      <c r="N141" s="57">
        <f t="shared" si="33"/>
        <v>0</v>
      </c>
      <c r="O141" s="57">
        <f t="shared" si="33"/>
        <v>0</v>
      </c>
    </row>
    <row r="142" spans="1:15" s="11" customFormat="1" ht="12.75">
      <c r="A142" s="56" t="s">
        <v>31</v>
      </c>
      <c r="B142" s="57">
        <f t="shared" si="27"/>
        <v>40000</v>
      </c>
      <c r="C142" s="57">
        <f t="shared" si="28"/>
        <v>0</v>
      </c>
      <c r="D142" s="57">
        <f t="shared" si="33"/>
        <v>0</v>
      </c>
      <c r="E142" s="57">
        <f t="shared" si="33"/>
        <v>0</v>
      </c>
      <c r="F142" s="57">
        <f t="shared" si="33"/>
        <v>40000</v>
      </c>
      <c r="G142" s="57">
        <f t="shared" si="33"/>
        <v>0</v>
      </c>
      <c r="H142" s="57">
        <f t="shared" si="33"/>
        <v>0</v>
      </c>
      <c r="I142" s="57">
        <f t="shared" si="33"/>
        <v>0</v>
      </c>
      <c r="J142" s="57">
        <f t="shared" si="33"/>
        <v>0</v>
      </c>
      <c r="K142" s="57">
        <f t="shared" si="33"/>
        <v>0</v>
      </c>
      <c r="L142" s="57">
        <f t="shared" si="33"/>
        <v>0</v>
      </c>
      <c r="M142" s="57">
        <f t="shared" si="33"/>
        <v>0</v>
      </c>
      <c r="N142" s="57">
        <f t="shared" si="33"/>
        <v>0</v>
      </c>
      <c r="O142" s="57">
        <f t="shared" si="33"/>
        <v>0</v>
      </c>
    </row>
    <row r="143" spans="1:15" s="11" customFormat="1" ht="12.75">
      <c r="A143" s="56" t="s">
        <v>32</v>
      </c>
      <c r="B143" s="57">
        <f t="shared" si="27"/>
        <v>40000</v>
      </c>
      <c r="C143" s="57">
        <f t="shared" si="28"/>
        <v>0</v>
      </c>
      <c r="D143" s="55">
        <f t="shared" si="33"/>
        <v>0</v>
      </c>
      <c r="E143" s="55">
        <f t="shared" si="33"/>
        <v>0</v>
      </c>
      <c r="F143" s="55">
        <f t="shared" si="33"/>
        <v>40000</v>
      </c>
      <c r="G143" s="55">
        <f t="shared" si="33"/>
        <v>0</v>
      </c>
      <c r="H143" s="55">
        <f t="shared" si="33"/>
        <v>0</v>
      </c>
      <c r="I143" s="55">
        <f t="shared" si="33"/>
        <v>0</v>
      </c>
      <c r="J143" s="55">
        <f t="shared" si="33"/>
        <v>0</v>
      </c>
      <c r="K143" s="55">
        <f t="shared" si="33"/>
        <v>0</v>
      </c>
      <c r="L143" s="55">
        <f t="shared" si="33"/>
        <v>0</v>
      </c>
      <c r="M143" s="55">
        <f t="shared" si="33"/>
        <v>0</v>
      </c>
      <c r="N143" s="55">
        <f t="shared" si="33"/>
        <v>0</v>
      </c>
      <c r="O143" s="55">
        <f t="shared" si="33"/>
        <v>0</v>
      </c>
    </row>
    <row r="144" spans="1:15" s="64" customFormat="1" ht="12.75">
      <c r="A144" s="63" t="s">
        <v>156</v>
      </c>
      <c r="B144" s="59">
        <f t="shared" si="27"/>
        <v>40000</v>
      </c>
      <c r="C144" s="59">
        <f t="shared" si="28"/>
        <v>0</v>
      </c>
      <c r="D144" s="59">
        <v>0</v>
      </c>
      <c r="E144" s="59">
        <v>0</v>
      </c>
      <c r="F144" s="59">
        <v>40000</v>
      </c>
      <c r="G144" s="59">
        <v>0</v>
      </c>
      <c r="H144" s="59">
        <v>0</v>
      </c>
      <c r="I144" s="59">
        <v>0</v>
      </c>
      <c r="J144" s="59">
        <v>0</v>
      </c>
      <c r="K144" s="59">
        <v>0</v>
      </c>
      <c r="L144" s="59">
        <v>0</v>
      </c>
      <c r="M144" s="59">
        <v>0</v>
      </c>
      <c r="N144" s="59">
        <v>0</v>
      </c>
      <c r="O144" s="59">
        <v>0</v>
      </c>
    </row>
    <row r="145" spans="1:15" s="11" customFormat="1" ht="12.75">
      <c r="A145" s="56" t="s">
        <v>51</v>
      </c>
      <c r="B145" s="55">
        <f aca="true" t="shared" si="34" ref="B145:O145">SUM(B146,B149,B152)</f>
        <v>184570</v>
      </c>
      <c r="C145" s="55">
        <f t="shared" si="34"/>
        <v>11000</v>
      </c>
      <c r="D145" s="55">
        <f t="shared" si="34"/>
        <v>35000</v>
      </c>
      <c r="E145" s="55">
        <f t="shared" si="34"/>
        <v>0</v>
      </c>
      <c r="F145" s="55">
        <f t="shared" si="34"/>
        <v>20500</v>
      </c>
      <c r="G145" s="55">
        <f t="shared" si="34"/>
        <v>0</v>
      </c>
      <c r="H145" s="55">
        <f t="shared" si="34"/>
        <v>34070</v>
      </c>
      <c r="I145" s="55">
        <f t="shared" si="34"/>
        <v>11000</v>
      </c>
      <c r="J145" s="55">
        <f t="shared" si="34"/>
        <v>0</v>
      </c>
      <c r="K145" s="55">
        <f t="shared" si="34"/>
        <v>0</v>
      </c>
      <c r="L145" s="55">
        <f>SUM(L146,L149,L152)</f>
        <v>0</v>
      </c>
      <c r="M145" s="55">
        <f>SUM(M146,M149,M152)</f>
        <v>0</v>
      </c>
      <c r="N145" s="55">
        <f t="shared" si="34"/>
        <v>95000</v>
      </c>
      <c r="O145" s="55">
        <f t="shared" si="34"/>
        <v>0</v>
      </c>
    </row>
    <row r="146" spans="1:15" s="11" customFormat="1" ht="12.75">
      <c r="A146" s="56" t="s">
        <v>26</v>
      </c>
      <c r="B146" s="57">
        <f>SUM(D146,F146,H146,J146,L146,N146)</f>
        <v>10000</v>
      </c>
      <c r="C146" s="57">
        <f>SUM(E146,G146,I146,K146,M146,O146)</f>
        <v>0</v>
      </c>
      <c r="D146" s="55">
        <f aca="true" t="shared" si="35" ref="D146:O147">SUM(D147)</f>
        <v>0</v>
      </c>
      <c r="E146" s="55">
        <f t="shared" si="35"/>
        <v>0</v>
      </c>
      <c r="F146" s="55">
        <f t="shared" si="35"/>
        <v>10000</v>
      </c>
      <c r="G146" s="55">
        <f t="shared" si="35"/>
        <v>0</v>
      </c>
      <c r="H146" s="55">
        <f t="shared" si="35"/>
        <v>0</v>
      </c>
      <c r="I146" s="55">
        <f t="shared" si="35"/>
        <v>0</v>
      </c>
      <c r="J146" s="55">
        <f t="shared" si="35"/>
        <v>0</v>
      </c>
      <c r="K146" s="55">
        <f t="shared" si="35"/>
        <v>0</v>
      </c>
      <c r="L146" s="55">
        <f t="shared" si="35"/>
        <v>0</v>
      </c>
      <c r="M146" s="55">
        <f t="shared" si="35"/>
        <v>0</v>
      </c>
      <c r="N146" s="55">
        <f t="shared" si="35"/>
        <v>0</v>
      </c>
      <c r="O146" s="55">
        <f t="shared" si="35"/>
        <v>0</v>
      </c>
    </row>
    <row r="147" spans="1:15" s="11" customFormat="1" ht="12.75">
      <c r="A147" s="56" t="s">
        <v>106</v>
      </c>
      <c r="B147" s="57">
        <f aca="true" t="shared" si="36" ref="B147:B167">SUM(D147,F147,H147,J147,L147,N147)</f>
        <v>10000</v>
      </c>
      <c r="C147" s="57">
        <f aca="true" t="shared" si="37" ref="C147:C167">SUM(E147,G147,I147,K147,M147,O147)</f>
        <v>0</v>
      </c>
      <c r="D147" s="55">
        <f t="shared" si="35"/>
        <v>0</v>
      </c>
      <c r="E147" s="55">
        <f t="shared" si="35"/>
        <v>0</v>
      </c>
      <c r="F147" s="55">
        <f t="shared" si="35"/>
        <v>10000</v>
      </c>
      <c r="G147" s="55">
        <f t="shared" si="35"/>
        <v>0</v>
      </c>
      <c r="H147" s="55">
        <f t="shared" si="35"/>
        <v>0</v>
      </c>
      <c r="I147" s="55">
        <f t="shared" si="35"/>
        <v>0</v>
      </c>
      <c r="J147" s="55">
        <f t="shared" si="35"/>
        <v>0</v>
      </c>
      <c r="K147" s="55">
        <f t="shared" si="35"/>
        <v>0</v>
      </c>
      <c r="L147" s="55">
        <f t="shared" si="35"/>
        <v>0</v>
      </c>
      <c r="M147" s="55">
        <f t="shared" si="35"/>
        <v>0</v>
      </c>
      <c r="N147" s="55">
        <f t="shared" si="35"/>
        <v>0</v>
      </c>
      <c r="O147" s="55">
        <f t="shared" si="35"/>
        <v>0</v>
      </c>
    </row>
    <row r="148" spans="1:15" s="64" customFormat="1" ht="12.75">
      <c r="A148" s="63" t="s">
        <v>107</v>
      </c>
      <c r="B148" s="59">
        <f t="shared" si="36"/>
        <v>10000</v>
      </c>
      <c r="C148" s="59">
        <f t="shared" si="37"/>
        <v>0</v>
      </c>
      <c r="D148" s="59">
        <v>0</v>
      </c>
      <c r="E148" s="59">
        <v>0</v>
      </c>
      <c r="F148" s="59">
        <v>10000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</row>
    <row r="149" spans="1:15" s="11" customFormat="1" ht="12.75">
      <c r="A149" s="56" t="s">
        <v>21</v>
      </c>
      <c r="B149" s="57">
        <f t="shared" si="36"/>
        <v>22000</v>
      </c>
      <c r="C149" s="57">
        <f t="shared" si="37"/>
        <v>11000</v>
      </c>
      <c r="D149" s="55">
        <f aca="true" t="shared" si="38" ref="D149:O150">SUM(D150)</f>
        <v>0</v>
      </c>
      <c r="E149" s="55">
        <f t="shared" si="38"/>
        <v>0</v>
      </c>
      <c r="F149" s="55">
        <f t="shared" si="38"/>
        <v>0</v>
      </c>
      <c r="G149" s="55">
        <f t="shared" si="38"/>
        <v>0</v>
      </c>
      <c r="H149" s="55">
        <f t="shared" si="38"/>
        <v>22000</v>
      </c>
      <c r="I149" s="55">
        <f t="shared" si="38"/>
        <v>11000</v>
      </c>
      <c r="J149" s="55">
        <f t="shared" si="38"/>
        <v>0</v>
      </c>
      <c r="K149" s="55">
        <f t="shared" si="38"/>
        <v>0</v>
      </c>
      <c r="L149" s="55">
        <f t="shared" si="38"/>
        <v>0</v>
      </c>
      <c r="M149" s="55">
        <f t="shared" si="38"/>
        <v>0</v>
      </c>
      <c r="N149" s="55">
        <f t="shared" si="38"/>
        <v>0</v>
      </c>
      <c r="O149" s="55">
        <f t="shared" si="38"/>
        <v>0</v>
      </c>
    </row>
    <row r="150" spans="1:15" s="11" customFormat="1" ht="12.75">
      <c r="A150" s="56" t="s">
        <v>52</v>
      </c>
      <c r="B150" s="57">
        <f t="shared" si="36"/>
        <v>22000</v>
      </c>
      <c r="C150" s="57">
        <f t="shared" si="37"/>
        <v>11000</v>
      </c>
      <c r="D150" s="55">
        <f t="shared" si="38"/>
        <v>0</v>
      </c>
      <c r="E150" s="55">
        <f t="shared" si="38"/>
        <v>0</v>
      </c>
      <c r="F150" s="55">
        <f t="shared" si="38"/>
        <v>0</v>
      </c>
      <c r="G150" s="55">
        <f t="shared" si="38"/>
        <v>0</v>
      </c>
      <c r="H150" s="55">
        <f t="shared" si="38"/>
        <v>22000</v>
      </c>
      <c r="I150" s="55">
        <f t="shared" si="38"/>
        <v>11000</v>
      </c>
      <c r="J150" s="55">
        <f t="shared" si="38"/>
        <v>0</v>
      </c>
      <c r="K150" s="55">
        <f t="shared" si="38"/>
        <v>0</v>
      </c>
      <c r="L150" s="55">
        <f t="shared" si="38"/>
        <v>0</v>
      </c>
      <c r="M150" s="55">
        <f t="shared" si="38"/>
        <v>0</v>
      </c>
      <c r="N150" s="55">
        <f t="shared" si="38"/>
        <v>0</v>
      </c>
      <c r="O150" s="55">
        <f t="shared" si="38"/>
        <v>0</v>
      </c>
    </row>
    <row r="151" spans="1:15" s="64" customFormat="1" ht="12.75">
      <c r="A151" s="58" t="s">
        <v>157</v>
      </c>
      <c r="B151" s="59">
        <f t="shared" si="36"/>
        <v>22000</v>
      </c>
      <c r="C151" s="59">
        <f t="shared" si="37"/>
        <v>11000</v>
      </c>
      <c r="D151" s="59">
        <v>0</v>
      </c>
      <c r="E151" s="59">
        <v>0</v>
      </c>
      <c r="F151" s="59">
        <v>0</v>
      </c>
      <c r="G151" s="59">
        <v>0</v>
      </c>
      <c r="H151" s="59">
        <v>22000</v>
      </c>
      <c r="I151" s="59">
        <v>11000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</row>
    <row r="152" spans="1:15" s="11" customFormat="1" ht="12.75">
      <c r="A152" s="56" t="s">
        <v>38</v>
      </c>
      <c r="B152" s="57">
        <f t="shared" si="36"/>
        <v>152570</v>
      </c>
      <c r="C152" s="57">
        <f t="shared" si="37"/>
        <v>0</v>
      </c>
      <c r="D152" s="57">
        <f aca="true" t="shared" si="39" ref="D152:O152">SUM(D153)</f>
        <v>35000</v>
      </c>
      <c r="E152" s="57">
        <f t="shared" si="39"/>
        <v>0</v>
      </c>
      <c r="F152" s="57">
        <f t="shared" si="39"/>
        <v>10500</v>
      </c>
      <c r="G152" s="57">
        <f t="shared" si="39"/>
        <v>0</v>
      </c>
      <c r="H152" s="57">
        <f t="shared" si="39"/>
        <v>12070</v>
      </c>
      <c r="I152" s="57">
        <f t="shared" si="39"/>
        <v>0</v>
      </c>
      <c r="J152" s="57">
        <f t="shared" si="39"/>
        <v>0</v>
      </c>
      <c r="K152" s="57">
        <f t="shared" si="39"/>
        <v>0</v>
      </c>
      <c r="L152" s="57">
        <f t="shared" si="39"/>
        <v>0</v>
      </c>
      <c r="M152" s="57">
        <f t="shared" si="39"/>
        <v>0</v>
      </c>
      <c r="N152" s="57">
        <f t="shared" si="39"/>
        <v>95000</v>
      </c>
      <c r="O152" s="57">
        <f t="shared" si="39"/>
        <v>0</v>
      </c>
    </row>
    <row r="153" spans="1:15" s="11" customFormat="1" ht="12.75">
      <c r="A153" s="56" t="s">
        <v>52</v>
      </c>
      <c r="B153" s="57">
        <f t="shared" si="36"/>
        <v>152570</v>
      </c>
      <c r="C153" s="57">
        <f t="shared" si="37"/>
        <v>0</v>
      </c>
      <c r="D153" s="55">
        <f aca="true" t="shared" si="40" ref="D153:O153">SUM(D154,D155,D156,D157,D158,D159,D160,D161)</f>
        <v>35000</v>
      </c>
      <c r="E153" s="55">
        <f t="shared" si="40"/>
        <v>0</v>
      </c>
      <c r="F153" s="55">
        <f t="shared" si="40"/>
        <v>10500</v>
      </c>
      <c r="G153" s="55">
        <f t="shared" si="40"/>
        <v>0</v>
      </c>
      <c r="H153" s="55">
        <f t="shared" si="40"/>
        <v>12070</v>
      </c>
      <c r="I153" s="55">
        <f t="shared" si="40"/>
        <v>0</v>
      </c>
      <c r="J153" s="55">
        <f t="shared" si="40"/>
        <v>0</v>
      </c>
      <c r="K153" s="55">
        <f t="shared" si="40"/>
        <v>0</v>
      </c>
      <c r="L153" s="55">
        <f>SUM(L154,L155,L156,L157,L158,L159,L160,L161)</f>
        <v>0</v>
      </c>
      <c r="M153" s="55">
        <f>SUM(M154,M155,M156,M157,M158,M159,M160,M161)</f>
        <v>0</v>
      </c>
      <c r="N153" s="55">
        <f t="shared" si="40"/>
        <v>95000</v>
      </c>
      <c r="O153" s="55">
        <f t="shared" si="40"/>
        <v>0</v>
      </c>
    </row>
    <row r="154" spans="1:15" s="64" customFormat="1" ht="12.75">
      <c r="A154" s="63" t="s">
        <v>149</v>
      </c>
      <c r="B154" s="59">
        <f t="shared" si="36"/>
        <v>2500</v>
      </c>
      <c r="C154" s="59">
        <f t="shared" si="37"/>
        <v>0</v>
      </c>
      <c r="D154" s="59">
        <v>0</v>
      </c>
      <c r="E154" s="59">
        <v>0</v>
      </c>
      <c r="F154" s="59">
        <v>2500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</row>
    <row r="155" spans="1:15" s="64" customFormat="1" ht="12.75">
      <c r="A155" s="63" t="s">
        <v>47</v>
      </c>
      <c r="B155" s="59">
        <f t="shared" si="36"/>
        <v>25000</v>
      </c>
      <c r="C155" s="59">
        <f t="shared" si="37"/>
        <v>0</v>
      </c>
      <c r="D155" s="59">
        <v>25000</v>
      </c>
      <c r="E155" s="59">
        <v>0</v>
      </c>
      <c r="F155" s="59">
        <v>0</v>
      </c>
      <c r="G155" s="59"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</row>
    <row r="156" spans="1:15" s="64" customFormat="1" ht="12.75">
      <c r="A156" s="63" t="s">
        <v>108</v>
      </c>
      <c r="B156" s="59">
        <f t="shared" si="36"/>
        <v>8000</v>
      </c>
      <c r="C156" s="59">
        <f t="shared" si="37"/>
        <v>0</v>
      </c>
      <c r="D156" s="59">
        <v>0</v>
      </c>
      <c r="E156" s="59">
        <v>0</v>
      </c>
      <c r="F156" s="59">
        <v>8000</v>
      </c>
      <c r="G156" s="59">
        <v>0</v>
      </c>
      <c r="H156" s="59">
        <v>0</v>
      </c>
      <c r="I156" s="59">
        <v>0</v>
      </c>
      <c r="J156" s="59">
        <v>0</v>
      </c>
      <c r="K156" s="59">
        <v>0</v>
      </c>
      <c r="L156" s="59">
        <v>0</v>
      </c>
      <c r="M156" s="59">
        <v>0</v>
      </c>
      <c r="N156" s="59">
        <v>0</v>
      </c>
      <c r="O156" s="59">
        <v>0</v>
      </c>
    </row>
    <row r="157" spans="1:15" s="64" customFormat="1" ht="12.75">
      <c r="A157" s="63" t="s">
        <v>109</v>
      </c>
      <c r="B157" s="59">
        <f t="shared" si="36"/>
        <v>50000</v>
      </c>
      <c r="C157" s="59">
        <f t="shared" si="37"/>
        <v>0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59">
        <v>50000</v>
      </c>
      <c r="O157" s="59">
        <v>0</v>
      </c>
    </row>
    <row r="158" spans="1:15" s="64" customFormat="1" ht="12.75">
      <c r="A158" s="63" t="s">
        <v>110</v>
      </c>
      <c r="B158" s="59">
        <f t="shared" si="36"/>
        <v>11035</v>
      </c>
      <c r="C158" s="59">
        <f t="shared" si="37"/>
        <v>0</v>
      </c>
      <c r="D158" s="61">
        <v>5000</v>
      </c>
      <c r="E158" s="61">
        <v>0</v>
      </c>
      <c r="F158" s="61">
        <v>0</v>
      </c>
      <c r="G158" s="61">
        <v>0</v>
      </c>
      <c r="H158" s="61">
        <v>6035</v>
      </c>
      <c r="I158" s="61">
        <v>0</v>
      </c>
      <c r="J158" s="59">
        <v>0</v>
      </c>
      <c r="K158" s="59">
        <v>0</v>
      </c>
      <c r="L158" s="61">
        <v>0</v>
      </c>
      <c r="M158" s="61">
        <v>0</v>
      </c>
      <c r="N158" s="61">
        <v>0</v>
      </c>
      <c r="O158" s="61">
        <v>0</v>
      </c>
    </row>
    <row r="159" spans="1:15" s="64" customFormat="1" ht="12.75">
      <c r="A159" s="63" t="s">
        <v>111</v>
      </c>
      <c r="B159" s="59">
        <f t="shared" si="36"/>
        <v>11035</v>
      </c>
      <c r="C159" s="59">
        <f t="shared" si="37"/>
        <v>0</v>
      </c>
      <c r="D159" s="61">
        <v>5000</v>
      </c>
      <c r="E159" s="61">
        <v>0</v>
      </c>
      <c r="F159" s="61">
        <v>0</v>
      </c>
      <c r="G159" s="61">
        <v>0</v>
      </c>
      <c r="H159" s="61">
        <v>6035</v>
      </c>
      <c r="I159" s="61">
        <v>0</v>
      </c>
      <c r="J159" s="59">
        <v>0</v>
      </c>
      <c r="K159" s="59">
        <v>0</v>
      </c>
      <c r="L159" s="61">
        <v>0</v>
      </c>
      <c r="M159" s="61">
        <v>0</v>
      </c>
      <c r="N159" s="61">
        <v>0</v>
      </c>
      <c r="O159" s="61">
        <v>0</v>
      </c>
    </row>
    <row r="160" spans="1:15" s="64" customFormat="1" ht="12.75">
      <c r="A160" s="63" t="s">
        <v>48</v>
      </c>
      <c r="B160" s="59">
        <f t="shared" si="36"/>
        <v>15000</v>
      </c>
      <c r="C160" s="59">
        <f t="shared" si="37"/>
        <v>0</v>
      </c>
      <c r="D160" s="59">
        <v>0</v>
      </c>
      <c r="E160" s="59">
        <v>0</v>
      </c>
      <c r="F160" s="61">
        <v>0</v>
      </c>
      <c r="G160" s="61">
        <v>0</v>
      </c>
      <c r="H160" s="59">
        <v>0</v>
      </c>
      <c r="I160" s="59">
        <v>0</v>
      </c>
      <c r="J160" s="59">
        <v>0</v>
      </c>
      <c r="K160" s="59">
        <v>0</v>
      </c>
      <c r="L160" s="61">
        <v>0</v>
      </c>
      <c r="M160" s="61">
        <v>0</v>
      </c>
      <c r="N160" s="61">
        <v>15000</v>
      </c>
      <c r="O160" s="61">
        <v>0</v>
      </c>
    </row>
    <row r="161" spans="1:15" s="64" customFormat="1" ht="12.75">
      <c r="A161" s="63" t="s">
        <v>112</v>
      </c>
      <c r="B161" s="59">
        <f t="shared" si="36"/>
        <v>30000</v>
      </c>
      <c r="C161" s="59">
        <f t="shared" si="37"/>
        <v>0</v>
      </c>
      <c r="D161" s="59">
        <v>0</v>
      </c>
      <c r="E161" s="59">
        <v>0</v>
      </c>
      <c r="F161" s="61">
        <v>0</v>
      </c>
      <c r="G161" s="61">
        <v>0</v>
      </c>
      <c r="H161" s="59">
        <v>0</v>
      </c>
      <c r="I161" s="59">
        <v>0</v>
      </c>
      <c r="J161" s="59">
        <v>0</v>
      </c>
      <c r="K161" s="59">
        <v>0</v>
      </c>
      <c r="L161" s="61">
        <v>0</v>
      </c>
      <c r="M161" s="61">
        <v>0</v>
      </c>
      <c r="N161" s="61">
        <v>30000</v>
      </c>
      <c r="O161" s="61">
        <v>0</v>
      </c>
    </row>
    <row r="162" spans="1:15" s="11" customFormat="1" ht="12.75">
      <c r="A162" s="56" t="s">
        <v>53</v>
      </c>
      <c r="B162" s="57">
        <f t="shared" si="36"/>
        <v>870000</v>
      </c>
      <c r="C162" s="57">
        <f t="shared" si="37"/>
        <v>69965</v>
      </c>
      <c r="D162" s="57">
        <f aca="true" t="shared" si="41" ref="D162:O163">SUM(D163)</f>
        <v>0</v>
      </c>
      <c r="E162" s="57">
        <f t="shared" si="41"/>
        <v>0</v>
      </c>
      <c r="F162" s="57">
        <f t="shared" si="41"/>
        <v>70000</v>
      </c>
      <c r="G162" s="57">
        <f t="shared" si="41"/>
        <v>69965</v>
      </c>
      <c r="H162" s="57">
        <f t="shared" si="41"/>
        <v>100000</v>
      </c>
      <c r="I162" s="57">
        <f t="shared" si="41"/>
        <v>0</v>
      </c>
      <c r="J162" s="57">
        <f t="shared" si="41"/>
        <v>0</v>
      </c>
      <c r="K162" s="57">
        <f t="shared" si="41"/>
        <v>0</v>
      </c>
      <c r="L162" s="57">
        <f t="shared" si="41"/>
        <v>0</v>
      </c>
      <c r="M162" s="57">
        <f t="shared" si="41"/>
        <v>0</v>
      </c>
      <c r="N162" s="57">
        <f t="shared" si="41"/>
        <v>700000</v>
      </c>
      <c r="O162" s="57">
        <f t="shared" si="41"/>
        <v>0</v>
      </c>
    </row>
    <row r="163" spans="1:15" s="11" customFormat="1" ht="12.75">
      <c r="A163" s="56" t="s">
        <v>36</v>
      </c>
      <c r="B163" s="57">
        <f t="shared" si="36"/>
        <v>870000</v>
      </c>
      <c r="C163" s="57">
        <f t="shared" si="37"/>
        <v>69965</v>
      </c>
      <c r="D163" s="57">
        <f t="shared" si="41"/>
        <v>0</v>
      </c>
      <c r="E163" s="57">
        <f t="shared" si="41"/>
        <v>0</v>
      </c>
      <c r="F163" s="57">
        <f t="shared" si="41"/>
        <v>70000</v>
      </c>
      <c r="G163" s="57">
        <f t="shared" si="41"/>
        <v>69965</v>
      </c>
      <c r="H163" s="57">
        <f t="shared" si="41"/>
        <v>100000</v>
      </c>
      <c r="I163" s="57">
        <f t="shared" si="41"/>
        <v>0</v>
      </c>
      <c r="J163" s="57">
        <f t="shared" si="41"/>
        <v>0</v>
      </c>
      <c r="K163" s="57">
        <f t="shared" si="41"/>
        <v>0</v>
      </c>
      <c r="L163" s="57">
        <f t="shared" si="41"/>
        <v>0</v>
      </c>
      <c r="M163" s="57">
        <f t="shared" si="41"/>
        <v>0</v>
      </c>
      <c r="N163" s="57">
        <f t="shared" si="41"/>
        <v>700000</v>
      </c>
      <c r="O163" s="57">
        <f t="shared" si="41"/>
        <v>0</v>
      </c>
    </row>
    <row r="164" spans="1:15" s="11" customFormat="1" ht="12.75">
      <c r="A164" s="56" t="s">
        <v>54</v>
      </c>
      <c r="B164" s="57">
        <f t="shared" si="36"/>
        <v>870000</v>
      </c>
      <c r="C164" s="57">
        <f t="shared" si="37"/>
        <v>69965</v>
      </c>
      <c r="D164" s="55">
        <f aca="true" t="shared" si="42" ref="D164:O164">SUM(D165,D166,D167)</f>
        <v>0</v>
      </c>
      <c r="E164" s="55">
        <f t="shared" si="42"/>
        <v>0</v>
      </c>
      <c r="F164" s="55">
        <f t="shared" si="42"/>
        <v>70000</v>
      </c>
      <c r="G164" s="55">
        <f t="shared" si="42"/>
        <v>69965</v>
      </c>
      <c r="H164" s="55">
        <f t="shared" si="42"/>
        <v>100000</v>
      </c>
      <c r="I164" s="55">
        <f t="shared" si="42"/>
        <v>0</v>
      </c>
      <c r="J164" s="55">
        <f t="shared" si="42"/>
        <v>0</v>
      </c>
      <c r="K164" s="55">
        <f t="shared" si="42"/>
        <v>0</v>
      </c>
      <c r="L164" s="55">
        <f>SUM(L165,L166,L167)</f>
        <v>0</v>
      </c>
      <c r="M164" s="55">
        <f>SUM(M165,M166,M167)</f>
        <v>0</v>
      </c>
      <c r="N164" s="55">
        <f t="shared" si="42"/>
        <v>700000</v>
      </c>
      <c r="O164" s="55">
        <f t="shared" si="42"/>
        <v>0</v>
      </c>
    </row>
    <row r="165" spans="1:15" s="64" customFormat="1" ht="12.75">
      <c r="A165" s="63" t="s">
        <v>113</v>
      </c>
      <c r="B165" s="59">
        <f t="shared" si="36"/>
        <v>100000</v>
      </c>
      <c r="C165" s="59">
        <f t="shared" si="37"/>
        <v>0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59">
        <v>0</v>
      </c>
      <c r="M165" s="59">
        <v>0</v>
      </c>
      <c r="N165" s="59">
        <v>100000</v>
      </c>
      <c r="O165" s="59">
        <v>0</v>
      </c>
    </row>
    <row r="166" spans="1:15" s="64" customFormat="1" ht="12.75">
      <c r="A166" s="63" t="s">
        <v>146</v>
      </c>
      <c r="B166" s="59">
        <f t="shared" si="36"/>
        <v>100000</v>
      </c>
      <c r="C166" s="59">
        <f t="shared" si="37"/>
        <v>0</v>
      </c>
      <c r="D166" s="59">
        <v>0</v>
      </c>
      <c r="E166" s="59">
        <v>0</v>
      </c>
      <c r="F166" s="61">
        <v>0</v>
      </c>
      <c r="G166" s="61">
        <v>0</v>
      </c>
      <c r="H166" s="61">
        <v>100000</v>
      </c>
      <c r="I166" s="61">
        <v>0</v>
      </c>
      <c r="J166" s="59">
        <v>0</v>
      </c>
      <c r="K166" s="59">
        <v>0</v>
      </c>
      <c r="L166" s="61">
        <v>0</v>
      </c>
      <c r="M166" s="61">
        <v>0</v>
      </c>
      <c r="N166" s="61">
        <v>0</v>
      </c>
      <c r="O166" s="61">
        <v>0</v>
      </c>
    </row>
    <row r="167" spans="1:15" s="64" customFormat="1" ht="12.75">
      <c r="A167" s="63" t="s">
        <v>114</v>
      </c>
      <c r="B167" s="59">
        <f t="shared" si="36"/>
        <v>670000</v>
      </c>
      <c r="C167" s="59">
        <f t="shared" si="37"/>
        <v>69965</v>
      </c>
      <c r="D167" s="59">
        <v>0</v>
      </c>
      <c r="E167" s="59">
        <v>0</v>
      </c>
      <c r="F167" s="59">
        <v>70000</v>
      </c>
      <c r="G167" s="59">
        <v>69965</v>
      </c>
      <c r="H167" s="59">
        <v>0</v>
      </c>
      <c r="I167" s="59">
        <v>0</v>
      </c>
      <c r="J167" s="59">
        <v>0</v>
      </c>
      <c r="K167" s="59">
        <v>0</v>
      </c>
      <c r="L167" s="59">
        <v>0</v>
      </c>
      <c r="M167" s="59">
        <v>0</v>
      </c>
      <c r="N167" s="59">
        <v>600000</v>
      </c>
      <c r="O167" s="59">
        <v>0</v>
      </c>
    </row>
    <row r="168" spans="2:15" s="9" customFormat="1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2:15" s="9" customFormat="1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2:21" s="11" customFormat="1" ht="12.75">
      <c r="B170" s="17"/>
      <c r="C170" s="17"/>
      <c r="D170" s="17"/>
      <c r="E170" s="17"/>
      <c r="F170" s="17"/>
      <c r="G170" s="17"/>
      <c r="H170" s="17"/>
      <c r="I170" s="17"/>
      <c r="J170" s="17" t="s">
        <v>184</v>
      </c>
      <c r="K170" s="17"/>
      <c r="L170" s="17"/>
      <c r="M170" s="17"/>
      <c r="Q170" s="17"/>
      <c r="R170" s="17"/>
      <c r="T170" s="17"/>
      <c r="U170" s="17"/>
    </row>
    <row r="171" spans="1:21" s="11" customFormat="1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Q171" s="16"/>
      <c r="R171" s="16"/>
      <c r="T171" s="16"/>
      <c r="U171" s="16"/>
    </row>
    <row r="172" spans="1:10" s="11" customFormat="1" ht="12.75">
      <c r="A172" s="16" t="s">
        <v>55</v>
      </c>
      <c r="B172" s="16"/>
      <c r="C172" s="16"/>
      <c r="D172" s="16" t="s">
        <v>56</v>
      </c>
      <c r="E172" s="16"/>
      <c r="F172" s="16"/>
      <c r="G172" s="16"/>
      <c r="H172" s="16"/>
      <c r="J172" s="16"/>
    </row>
    <row r="173" spans="1:10" s="11" customFormat="1" ht="12.75">
      <c r="A173" s="11" t="s">
        <v>58</v>
      </c>
      <c r="B173" s="16"/>
      <c r="C173" s="16"/>
      <c r="D173" s="16" t="s">
        <v>59</v>
      </c>
      <c r="E173" s="16"/>
      <c r="F173" s="16"/>
      <c r="G173" s="16"/>
      <c r="H173" s="16"/>
      <c r="J173" s="16"/>
    </row>
    <row r="174" spans="1:10" s="11" customFormat="1" ht="12.75">
      <c r="A174" s="16"/>
      <c r="B174" s="16"/>
      <c r="C174" s="16"/>
      <c r="D174" s="16"/>
      <c r="E174" s="16"/>
      <c r="F174" s="16"/>
      <c r="G174" s="16"/>
      <c r="H174" s="16"/>
      <c r="J174" s="16"/>
    </row>
    <row r="175" spans="1:10" s="11" customFormat="1" ht="12.75">
      <c r="A175" s="16"/>
      <c r="B175" s="16"/>
      <c r="C175" s="16"/>
      <c r="D175" s="16"/>
      <c r="E175" s="16"/>
      <c r="F175" s="16"/>
      <c r="G175" s="16"/>
      <c r="H175" s="16"/>
      <c r="J175" s="16"/>
    </row>
    <row r="176" spans="1:10" s="11" customFormat="1" ht="12.75">
      <c r="A176" s="16"/>
      <c r="B176" s="16"/>
      <c r="C176" s="16"/>
      <c r="D176" s="16"/>
      <c r="E176" s="16"/>
      <c r="F176" s="16"/>
      <c r="G176" s="16"/>
      <c r="H176" s="16"/>
      <c r="J176" s="16"/>
    </row>
    <row r="177" spans="1:10" s="11" customFormat="1" ht="12.75">
      <c r="A177" s="16"/>
      <c r="B177" s="16"/>
      <c r="C177" s="16"/>
      <c r="D177" s="16"/>
      <c r="E177" s="16"/>
      <c r="F177" s="16"/>
      <c r="G177" s="16"/>
      <c r="H177" s="16"/>
      <c r="J177" s="16"/>
    </row>
    <row r="178" spans="1:21" s="11" customFormat="1" ht="12.75">
      <c r="A178" s="16" t="s">
        <v>62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Q178" s="16"/>
      <c r="R178" s="16"/>
      <c r="T178" s="16"/>
      <c r="U178" s="16"/>
    </row>
    <row r="179" spans="1:21" s="11" customFormat="1" ht="12.75">
      <c r="A179" s="16" t="s">
        <v>63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Q179" s="16"/>
      <c r="R179" s="16"/>
      <c r="T179" s="16"/>
      <c r="U179" s="16"/>
    </row>
    <row r="180" spans="1:21" s="11" customFormat="1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Q180" s="16"/>
      <c r="R180" s="16"/>
      <c r="T180" s="16"/>
      <c r="U180" s="16"/>
    </row>
    <row r="181" spans="1:21" s="11" customFormat="1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Q181" s="16"/>
      <c r="R181" s="16"/>
      <c r="T181" s="16"/>
      <c r="U181" s="16"/>
    </row>
    <row r="182" spans="1:21" s="11" customFormat="1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Q182" s="16"/>
      <c r="R182" s="16"/>
      <c r="T182" s="16"/>
      <c r="U182" s="16"/>
    </row>
    <row r="183" spans="1:21" s="11" customFormat="1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Q183" s="16"/>
      <c r="R183" s="16"/>
      <c r="T183" s="16"/>
      <c r="U183" s="16"/>
    </row>
    <row r="184" spans="1:21" s="11" customFormat="1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 t="s">
        <v>185</v>
      </c>
      <c r="K184" s="16"/>
      <c r="L184" s="16"/>
      <c r="M184" s="16"/>
      <c r="Q184" s="16"/>
      <c r="R184" s="16"/>
      <c r="T184" s="16"/>
      <c r="U184" s="16"/>
    </row>
    <row r="185" spans="1:21" s="9" customFormat="1" ht="12.75">
      <c r="A185" s="7"/>
      <c r="B185" s="7"/>
      <c r="C185" s="7"/>
      <c r="D185" s="7"/>
      <c r="E185" s="7"/>
      <c r="F185" s="7"/>
      <c r="G185" s="7"/>
      <c r="H185" s="7" t="s">
        <v>178</v>
      </c>
      <c r="I185" s="16" t="s">
        <v>179</v>
      </c>
      <c r="J185" s="65" t="s">
        <v>186</v>
      </c>
      <c r="K185" s="16" t="s">
        <v>187</v>
      </c>
      <c r="L185" s="65"/>
      <c r="M185" s="7"/>
      <c r="Q185" s="16"/>
      <c r="R185" s="7"/>
      <c r="T185" s="7"/>
      <c r="U185" s="7"/>
    </row>
    <row r="186" spans="1:21" s="9" customFormat="1" ht="12.75">
      <c r="A186" s="7"/>
      <c r="B186" s="7"/>
      <c r="C186" s="7"/>
      <c r="D186" s="7"/>
      <c r="E186" s="7"/>
      <c r="F186" s="7"/>
      <c r="G186" s="7"/>
      <c r="H186" s="7"/>
      <c r="I186" s="7"/>
      <c r="J186" s="65"/>
      <c r="K186" s="65"/>
      <c r="L186" s="65"/>
      <c r="M186" s="7"/>
      <c r="Q186" s="7"/>
      <c r="R186" s="7"/>
      <c r="T186" s="7"/>
      <c r="U186" s="7"/>
    </row>
    <row r="187" spans="1:21" s="9" customFormat="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T187" s="7"/>
      <c r="U187" s="7"/>
    </row>
  </sheetData>
  <printOptions/>
  <pageMargins left="0.45" right="0.29" top="1" bottom="1" header="0.5" footer="0.5"/>
  <pageSetup horizontalDpi="600" verticalDpi="600" orientation="landscape" paperSize="9" scale="26" r:id="rId1"/>
  <ignoredErrors>
    <ignoredError sqref="B26:C26 B145:C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233"/>
  <sheetViews>
    <sheetView workbookViewId="0" topLeftCell="A2">
      <selection activeCell="N188" sqref="N188"/>
    </sheetView>
  </sheetViews>
  <sheetFormatPr defaultColWidth="9.140625" defaultRowHeight="12.75"/>
  <cols>
    <col min="1" max="1" width="80.8515625" style="14" customWidth="1"/>
    <col min="2" max="2" width="19.00390625" style="14" customWidth="1"/>
    <col min="3" max="3" width="18.7109375" style="14" customWidth="1"/>
    <col min="4" max="4" width="17.57421875" style="14" customWidth="1"/>
    <col min="5" max="5" width="17.421875" style="14" customWidth="1"/>
    <col min="6" max="6" width="16.28125" style="14" customWidth="1"/>
    <col min="7" max="7" width="19.421875" style="14" customWidth="1"/>
    <col min="8" max="8" width="15.140625" style="14" customWidth="1"/>
    <col min="9" max="9" width="17.140625" style="14" customWidth="1"/>
    <col min="10" max="10" width="15.140625" style="14" customWidth="1"/>
    <col min="11" max="11" width="19.140625" style="14" customWidth="1"/>
    <col min="12" max="12" width="16.00390625" style="14" customWidth="1"/>
    <col min="13" max="13" width="18.7109375" style="14" customWidth="1"/>
    <col min="14" max="14" width="17.8515625" style="14" customWidth="1"/>
    <col min="15" max="15" width="20.140625" style="14" customWidth="1"/>
    <col min="16" max="16" width="15.57421875" style="14" customWidth="1"/>
    <col min="17" max="17" width="18.140625" style="13" customWidth="1"/>
    <col min="18" max="18" width="20.7109375" style="13" customWidth="1"/>
    <col min="19" max="19" width="20.8515625" style="13" customWidth="1"/>
    <col min="20" max="20" width="16.7109375" style="14" customWidth="1"/>
    <col min="21" max="21" width="18.140625" style="14" customWidth="1"/>
    <col min="22" max="22" width="17.00390625" style="14" customWidth="1"/>
    <col min="23" max="16384" width="9.140625" style="14" customWidth="1"/>
  </cols>
  <sheetData>
    <row r="1" spans="1:19" s="6" customFormat="1" ht="25.5" hidden="1">
      <c r="A1" s="15" t="s">
        <v>176</v>
      </c>
      <c r="E1" s="7"/>
      <c r="F1" s="7"/>
      <c r="K1" s="7"/>
      <c r="L1" s="7"/>
      <c r="Q1" s="7"/>
      <c r="R1" s="7"/>
      <c r="S1" s="7"/>
    </row>
    <row r="2" s="89" customFormat="1" ht="15">
      <c r="A2" s="88" t="s">
        <v>150</v>
      </c>
    </row>
    <row r="3" s="91" customFormat="1" ht="15">
      <c r="A3" s="90" t="s">
        <v>177</v>
      </c>
    </row>
    <row r="4" s="89" customFormat="1" ht="15">
      <c r="A4" s="92"/>
    </row>
    <row r="5" s="20" customFormat="1" ht="23.25" customHeight="1">
      <c r="A5" s="8"/>
    </row>
    <row r="6" s="7" customFormat="1" ht="12.75"/>
    <row r="7" spans="1:16" s="9" customFormat="1" ht="27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22" s="9" customFormat="1" ht="27">
      <c r="A8" s="32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</row>
    <row r="9" spans="1:22" s="9" customFormat="1" ht="12.75">
      <c r="A9" s="36"/>
      <c r="B9" s="33" t="s">
        <v>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5"/>
    </row>
    <row r="10" spans="1:22" s="9" customFormat="1" ht="12.75">
      <c r="A10" s="44" t="s">
        <v>5</v>
      </c>
      <c r="B10" s="32"/>
      <c r="C10" s="66"/>
      <c r="D10" s="32"/>
      <c r="E10" s="32"/>
      <c r="G10" s="32"/>
      <c r="H10" s="67" t="s">
        <v>1</v>
      </c>
      <c r="I10" s="67" t="s">
        <v>1</v>
      </c>
      <c r="J10" s="67" t="s">
        <v>1</v>
      </c>
      <c r="K10" s="67" t="s">
        <v>2</v>
      </c>
      <c r="L10" s="67" t="s">
        <v>2</v>
      </c>
      <c r="M10" s="68" t="s">
        <v>2</v>
      </c>
      <c r="N10" s="67" t="s">
        <v>117</v>
      </c>
      <c r="O10" s="67" t="s">
        <v>117</v>
      </c>
      <c r="P10" s="69" t="s">
        <v>117</v>
      </c>
      <c r="Q10" s="67" t="s">
        <v>161</v>
      </c>
      <c r="R10" s="67" t="s">
        <v>161</v>
      </c>
      <c r="S10" s="67" t="s">
        <v>161</v>
      </c>
      <c r="T10" s="70" t="s">
        <v>3</v>
      </c>
      <c r="U10" s="67" t="s">
        <v>3</v>
      </c>
      <c r="V10" s="67" t="s">
        <v>4</v>
      </c>
    </row>
    <row r="11" spans="1:22" s="9" customFormat="1" ht="12.75">
      <c r="A11" s="47"/>
      <c r="B11" s="71" t="s">
        <v>6</v>
      </c>
      <c r="C11" s="71" t="s">
        <v>6</v>
      </c>
      <c r="D11" s="71" t="s">
        <v>6</v>
      </c>
      <c r="E11" s="69" t="s">
        <v>7</v>
      </c>
      <c r="F11" s="70" t="s">
        <v>7</v>
      </c>
      <c r="G11" s="67" t="s">
        <v>7</v>
      </c>
      <c r="H11" s="67" t="s">
        <v>8</v>
      </c>
      <c r="I11" s="67" t="s">
        <v>8</v>
      </c>
      <c r="J11" s="67" t="s">
        <v>8</v>
      </c>
      <c r="K11" s="67" t="s">
        <v>9</v>
      </c>
      <c r="L11" s="67" t="s">
        <v>9</v>
      </c>
      <c r="M11" s="68" t="s">
        <v>9</v>
      </c>
      <c r="N11" s="67" t="s">
        <v>118</v>
      </c>
      <c r="O11" s="67" t="s">
        <v>118</v>
      </c>
      <c r="P11" s="69" t="s">
        <v>118</v>
      </c>
      <c r="Q11" s="67" t="s">
        <v>162</v>
      </c>
      <c r="R11" s="67" t="s">
        <v>162</v>
      </c>
      <c r="S11" s="67" t="s">
        <v>162</v>
      </c>
      <c r="T11" s="70" t="s">
        <v>10</v>
      </c>
      <c r="U11" s="67" t="s">
        <v>10</v>
      </c>
      <c r="V11" s="67" t="s">
        <v>9</v>
      </c>
    </row>
    <row r="12" spans="1:22" s="10" customFormat="1" ht="12.75">
      <c r="A12" s="47"/>
      <c r="B12" s="67" t="s">
        <v>64</v>
      </c>
      <c r="C12" s="67" t="s">
        <v>64</v>
      </c>
      <c r="D12" s="67" t="s">
        <v>11</v>
      </c>
      <c r="E12" s="69" t="s">
        <v>12</v>
      </c>
      <c r="F12" s="70" t="s">
        <v>12</v>
      </c>
      <c r="G12" s="67" t="s">
        <v>12</v>
      </c>
      <c r="H12" s="67" t="s">
        <v>13</v>
      </c>
      <c r="I12" s="67" t="s">
        <v>13</v>
      </c>
      <c r="J12" s="67" t="s">
        <v>13</v>
      </c>
      <c r="K12" s="67" t="s">
        <v>14</v>
      </c>
      <c r="L12" s="67" t="s">
        <v>14</v>
      </c>
      <c r="M12" s="68" t="s">
        <v>14</v>
      </c>
      <c r="N12" s="67"/>
      <c r="O12" s="67"/>
      <c r="P12" s="69"/>
      <c r="Q12" s="67" t="s">
        <v>163</v>
      </c>
      <c r="R12" s="67" t="s">
        <v>163</v>
      </c>
      <c r="S12" s="67" t="s">
        <v>163</v>
      </c>
      <c r="T12" s="70" t="s">
        <v>9</v>
      </c>
      <c r="U12" s="67" t="s">
        <v>9</v>
      </c>
      <c r="V12" s="67" t="s">
        <v>14</v>
      </c>
    </row>
    <row r="13" spans="1:22" s="10" customFormat="1" ht="12.75">
      <c r="A13" s="49"/>
      <c r="B13" s="67" t="s">
        <v>15</v>
      </c>
      <c r="C13" s="70" t="s">
        <v>16</v>
      </c>
      <c r="D13" s="67" t="s">
        <v>17</v>
      </c>
      <c r="E13" s="67" t="s">
        <v>15</v>
      </c>
      <c r="F13" s="70" t="s">
        <v>16</v>
      </c>
      <c r="G13" s="67" t="s">
        <v>17</v>
      </c>
      <c r="H13" s="67" t="s">
        <v>15</v>
      </c>
      <c r="I13" s="67" t="s">
        <v>16</v>
      </c>
      <c r="J13" s="67" t="s">
        <v>17</v>
      </c>
      <c r="K13" s="70" t="s">
        <v>15</v>
      </c>
      <c r="L13" s="67" t="s">
        <v>16</v>
      </c>
      <c r="M13" s="68" t="s">
        <v>17</v>
      </c>
      <c r="N13" s="67" t="s">
        <v>15</v>
      </c>
      <c r="O13" s="67" t="s">
        <v>16</v>
      </c>
      <c r="P13" s="69" t="s">
        <v>17</v>
      </c>
      <c r="Q13" s="67"/>
      <c r="R13" s="67"/>
      <c r="S13" s="67" t="s">
        <v>17</v>
      </c>
      <c r="T13" s="70" t="s">
        <v>14</v>
      </c>
      <c r="U13" s="67" t="s">
        <v>14</v>
      </c>
      <c r="V13" s="67" t="s">
        <v>17</v>
      </c>
    </row>
    <row r="14" spans="1:22" s="10" customFormat="1" ht="12.75">
      <c r="A14" s="77">
        <v>1</v>
      </c>
      <c r="B14" s="72"/>
      <c r="C14" s="73"/>
      <c r="D14" s="72" t="s">
        <v>18</v>
      </c>
      <c r="E14" s="72"/>
      <c r="F14" s="73"/>
      <c r="G14" s="72" t="s">
        <v>18</v>
      </c>
      <c r="H14" s="72"/>
      <c r="I14" s="72"/>
      <c r="J14" s="72" t="s">
        <v>18</v>
      </c>
      <c r="K14" s="73"/>
      <c r="L14" s="72"/>
      <c r="M14" s="74" t="s">
        <v>18</v>
      </c>
      <c r="N14" s="72"/>
      <c r="O14" s="75"/>
      <c r="P14" s="76" t="s">
        <v>18</v>
      </c>
      <c r="Q14" s="72" t="s">
        <v>15</v>
      </c>
      <c r="R14" s="72" t="s">
        <v>16</v>
      </c>
      <c r="S14" s="72" t="s">
        <v>18</v>
      </c>
      <c r="T14" s="70" t="s">
        <v>15</v>
      </c>
      <c r="U14" s="72" t="s">
        <v>16</v>
      </c>
      <c r="V14" s="72" t="s">
        <v>18</v>
      </c>
    </row>
    <row r="15" spans="1:22" s="21" customFormat="1" ht="30">
      <c r="A15" s="81" t="s">
        <v>19</v>
      </c>
      <c r="B15" s="72">
        <v>2</v>
      </c>
      <c r="C15" s="77">
        <v>3</v>
      </c>
      <c r="D15" s="77">
        <v>4</v>
      </c>
      <c r="E15" s="77">
        <v>5</v>
      </c>
      <c r="F15" s="77">
        <v>6</v>
      </c>
      <c r="G15" s="77">
        <v>7</v>
      </c>
      <c r="H15" s="77">
        <v>8</v>
      </c>
      <c r="I15" s="77">
        <v>9</v>
      </c>
      <c r="J15" s="77">
        <v>10</v>
      </c>
      <c r="K15" s="77">
        <v>11</v>
      </c>
      <c r="L15" s="77">
        <v>12</v>
      </c>
      <c r="M15" s="78">
        <v>13</v>
      </c>
      <c r="N15" s="77">
        <v>14</v>
      </c>
      <c r="O15" s="79">
        <v>15</v>
      </c>
      <c r="P15" s="80">
        <v>16</v>
      </c>
      <c r="Q15" s="79">
        <v>17</v>
      </c>
      <c r="R15" s="79">
        <v>18</v>
      </c>
      <c r="S15" s="80">
        <v>19</v>
      </c>
      <c r="T15" s="79">
        <v>20</v>
      </c>
      <c r="U15" s="79">
        <v>21</v>
      </c>
      <c r="V15" s="80">
        <v>22</v>
      </c>
    </row>
    <row r="16" spans="1:22" s="10" customFormat="1" ht="12.75">
      <c r="A16" s="56" t="s">
        <v>20</v>
      </c>
      <c r="B16" s="82">
        <f>SUM(B17,B28,B147,B165)</f>
        <v>8797904</v>
      </c>
      <c r="C16" s="82">
        <f>SUM(C17,C28,C147,C165)</f>
        <v>9841103</v>
      </c>
      <c r="D16" s="83">
        <f>SUM(C16-B16)</f>
        <v>1043199</v>
      </c>
      <c r="E16" s="82">
        <f>SUM(E17,E28,E147,E165)</f>
        <v>1239800</v>
      </c>
      <c r="F16" s="82">
        <f>SUM(F17,F28,F147,F165)</f>
        <v>1117800</v>
      </c>
      <c r="G16" s="83">
        <f>SUM(F16-E16)</f>
        <v>-122000</v>
      </c>
      <c r="H16" s="82">
        <f>SUM(H17,H28,H147,H165)</f>
        <v>1041000</v>
      </c>
      <c r="I16" s="82">
        <f>SUM(I17,I28,I147,I165)</f>
        <v>1041000</v>
      </c>
      <c r="J16" s="83">
        <f>SUM(I16-H16)</f>
        <v>0</v>
      </c>
      <c r="K16" s="82">
        <f>SUM(K17,K28,K147,K165)</f>
        <v>465115</v>
      </c>
      <c r="L16" s="82">
        <f>SUM(L17,L28,L147,L165)</f>
        <v>507874</v>
      </c>
      <c r="M16" s="83">
        <f>SUM(L16-K16)</f>
        <v>42759</v>
      </c>
      <c r="N16" s="82">
        <f>SUM(N17,N28,N147,N165)</f>
        <v>2843689</v>
      </c>
      <c r="O16" s="82">
        <f>SUM(O17,O28,O147,O165)</f>
        <v>2843689</v>
      </c>
      <c r="P16" s="83">
        <f>SUM(O16-N16)</f>
        <v>0</v>
      </c>
      <c r="Q16" s="82">
        <f>SUM(Q17,Q28,Q147,Q165)</f>
        <v>0</v>
      </c>
      <c r="R16" s="82">
        <f>SUM(R17,R28,R147,R165)</f>
        <v>132440</v>
      </c>
      <c r="S16" s="83">
        <f>SUM(R16-Q16)</f>
        <v>132440</v>
      </c>
      <c r="T16" s="82">
        <f>SUM(T17,T28,T147,T165)</f>
        <v>3208300</v>
      </c>
      <c r="U16" s="82">
        <f>SUM(U17,U28,U147,U165)</f>
        <v>4198300</v>
      </c>
      <c r="V16" s="83">
        <f>SUM(U16-T16)</f>
        <v>990000</v>
      </c>
    </row>
    <row r="17" spans="1:22" s="10" customFormat="1" ht="12.75">
      <c r="A17" s="56" t="s">
        <v>21</v>
      </c>
      <c r="B17" s="82">
        <f>SUM(B18,B22,B25)</f>
        <v>270000</v>
      </c>
      <c r="C17" s="82">
        <f>SUM(C18,C22,C25)</f>
        <v>270000</v>
      </c>
      <c r="D17" s="83">
        <f aca="true" t="shared" si="0" ref="D17:D80">SUM(C17-B17)</f>
        <v>0</v>
      </c>
      <c r="E17" s="82">
        <f>SUM(E18+E22+E25)</f>
        <v>215000</v>
      </c>
      <c r="F17" s="82">
        <f>SUM(F18+F22+F25)</f>
        <v>215000</v>
      </c>
      <c r="G17" s="83">
        <f aca="true" t="shared" si="1" ref="G17:G80">SUM(F17-E17)</f>
        <v>0</v>
      </c>
      <c r="H17" s="82">
        <f>SUM(H18+H22+H25)</f>
        <v>21000</v>
      </c>
      <c r="I17" s="82">
        <f>SUM(I18+I22+I25)</f>
        <v>21000</v>
      </c>
      <c r="J17" s="83">
        <f aca="true" t="shared" si="2" ref="J17:J80">SUM(I17-H17)</f>
        <v>0</v>
      </c>
      <c r="K17" s="82">
        <f>SUM(K18+K22+K25)</f>
        <v>0</v>
      </c>
      <c r="L17" s="82">
        <f>SUM(L18+L22+L25)</f>
        <v>0</v>
      </c>
      <c r="M17" s="83">
        <f aca="true" t="shared" si="3" ref="M17:M80">SUM(L17-K17)</f>
        <v>0</v>
      </c>
      <c r="N17" s="82">
        <f>SUM(N18+N22+N25)</f>
        <v>0</v>
      </c>
      <c r="O17" s="82">
        <f>SUM(O18+O22+O25)</f>
        <v>0</v>
      </c>
      <c r="P17" s="83">
        <f aca="true" t="shared" si="4" ref="P17:P80">SUM(O17-N17)</f>
        <v>0</v>
      </c>
      <c r="Q17" s="82">
        <f>SUM(Q18+Q22+Q25)</f>
        <v>0</v>
      </c>
      <c r="R17" s="82">
        <f>SUM(R18+R22+R25)</f>
        <v>0</v>
      </c>
      <c r="S17" s="83">
        <f aca="true" t="shared" si="5" ref="S17:S44">SUM(R17-Q17)</f>
        <v>0</v>
      </c>
      <c r="T17" s="82">
        <f>SUM(T18+T22+T25)</f>
        <v>34000</v>
      </c>
      <c r="U17" s="82">
        <f>SUM(U18+U22+U25)</f>
        <v>34000</v>
      </c>
      <c r="V17" s="83">
        <f aca="true" t="shared" si="6" ref="V17:V80">SUM(U17-T17)</f>
        <v>0</v>
      </c>
    </row>
    <row r="18" spans="1:22" s="10" customFormat="1" ht="12.75">
      <c r="A18" s="56" t="s">
        <v>22</v>
      </c>
      <c r="B18" s="83">
        <f>SUM(E18,H18,K18,N18,Q18,T18)</f>
        <v>95000</v>
      </c>
      <c r="C18" s="83">
        <f>SUM(F18,I18,L18,O18,R18,U18)</f>
        <v>95000</v>
      </c>
      <c r="D18" s="83">
        <f t="shared" si="0"/>
        <v>0</v>
      </c>
      <c r="E18" s="83">
        <f>SUM(E19)</f>
        <v>95000</v>
      </c>
      <c r="F18" s="83">
        <f>SUM(F19)</f>
        <v>95000</v>
      </c>
      <c r="G18" s="83">
        <f t="shared" si="1"/>
        <v>0</v>
      </c>
      <c r="H18" s="83">
        <f>SUM(H19)</f>
        <v>0</v>
      </c>
      <c r="I18" s="83">
        <f>SUM(I19)</f>
        <v>0</v>
      </c>
      <c r="J18" s="83">
        <f t="shared" si="2"/>
        <v>0</v>
      </c>
      <c r="K18" s="83">
        <f>SUM(K19)</f>
        <v>0</v>
      </c>
      <c r="L18" s="83">
        <f>SUM(L19)</f>
        <v>0</v>
      </c>
      <c r="M18" s="83">
        <f t="shared" si="3"/>
        <v>0</v>
      </c>
      <c r="N18" s="83">
        <f>SUM(N19)</f>
        <v>0</v>
      </c>
      <c r="O18" s="83">
        <f>SUM(O19)</f>
        <v>0</v>
      </c>
      <c r="P18" s="83">
        <f t="shared" si="4"/>
        <v>0</v>
      </c>
      <c r="Q18" s="83">
        <f>SUM(Q19)</f>
        <v>0</v>
      </c>
      <c r="R18" s="83">
        <f>SUM(R19)</f>
        <v>0</v>
      </c>
      <c r="S18" s="83">
        <f t="shared" si="5"/>
        <v>0</v>
      </c>
      <c r="T18" s="83">
        <f>SUM(T19)</f>
        <v>0</v>
      </c>
      <c r="U18" s="83">
        <f>SUM(U19)</f>
        <v>0</v>
      </c>
      <c r="V18" s="83">
        <f t="shared" si="6"/>
        <v>0</v>
      </c>
    </row>
    <row r="19" spans="1:22" s="10" customFormat="1" ht="12.75">
      <c r="A19" s="58" t="s">
        <v>65</v>
      </c>
      <c r="B19" s="83">
        <f>SUM(E19,H19,K19,N19,Q19,T19)</f>
        <v>95000</v>
      </c>
      <c r="C19" s="83">
        <f>SUM(F19,I19,L19,O19,R19,U19)</f>
        <v>95000</v>
      </c>
      <c r="D19" s="83">
        <f t="shared" si="0"/>
        <v>0</v>
      </c>
      <c r="E19" s="83">
        <f>SUM(E20+E21)</f>
        <v>95000</v>
      </c>
      <c r="F19" s="83">
        <f>SUM(F20+F21)</f>
        <v>95000</v>
      </c>
      <c r="G19" s="83">
        <f t="shared" si="1"/>
        <v>0</v>
      </c>
      <c r="H19" s="83">
        <f>SUM(H20+H21)</f>
        <v>0</v>
      </c>
      <c r="I19" s="83">
        <f>SUM(I20+I21)</f>
        <v>0</v>
      </c>
      <c r="J19" s="83">
        <f t="shared" si="2"/>
        <v>0</v>
      </c>
      <c r="K19" s="83">
        <f>SUM(K20+K21)</f>
        <v>0</v>
      </c>
      <c r="L19" s="83">
        <f>SUM(L20+L21)</f>
        <v>0</v>
      </c>
      <c r="M19" s="83">
        <f t="shared" si="3"/>
        <v>0</v>
      </c>
      <c r="N19" s="83">
        <f>SUM(N20+N21)</f>
        <v>0</v>
      </c>
      <c r="O19" s="83">
        <f>SUM(O20+O21)</f>
        <v>0</v>
      </c>
      <c r="P19" s="83">
        <f t="shared" si="4"/>
        <v>0</v>
      </c>
      <c r="Q19" s="83">
        <f>SUM(Q20+Q21)</f>
        <v>0</v>
      </c>
      <c r="R19" s="83">
        <f>SUM(R20+R21)</f>
        <v>0</v>
      </c>
      <c r="S19" s="83">
        <f t="shared" si="5"/>
        <v>0</v>
      </c>
      <c r="T19" s="83">
        <f>SUM(T20+T21)</f>
        <v>0</v>
      </c>
      <c r="U19" s="83">
        <f>SUM(U20+U21)</f>
        <v>0</v>
      </c>
      <c r="V19" s="83">
        <f t="shared" si="6"/>
        <v>0</v>
      </c>
    </row>
    <row r="20" spans="1:22" s="9" customFormat="1" ht="12.75">
      <c r="A20" s="63" t="s">
        <v>66</v>
      </c>
      <c r="B20" s="84">
        <f aca="true" t="shared" si="7" ref="B20:B27">SUM(E20,H20,K20,N20,Q20,T20)</f>
        <v>60000</v>
      </c>
      <c r="C20" s="84">
        <f aca="true" t="shared" si="8" ref="C20:C27">SUM(F20,I20,L20,O20,R20,U20)</f>
        <v>60000</v>
      </c>
      <c r="D20" s="84">
        <f t="shared" si="0"/>
        <v>0</v>
      </c>
      <c r="E20" s="85">
        <v>60000</v>
      </c>
      <c r="F20" s="85">
        <v>60000</v>
      </c>
      <c r="G20" s="84">
        <f t="shared" si="1"/>
        <v>0</v>
      </c>
      <c r="H20" s="85">
        <v>0</v>
      </c>
      <c r="I20" s="85">
        <v>0</v>
      </c>
      <c r="J20" s="84">
        <f t="shared" si="2"/>
        <v>0</v>
      </c>
      <c r="K20" s="86">
        <v>0</v>
      </c>
      <c r="L20" s="86">
        <v>0</v>
      </c>
      <c r="M20" s="84">
        <f t="shared" si="3"/>
        <v>0</v>
      </c>
      <c r="N20" s="86">
        <v>0</v>
      </c>
      <c r="O20" s="87">
        <v>0</v>
      </c>
      <c r="P20" s="84">
        <f t="shared" si="4"/>
        <v>0</v>
      </c>
      <c r="Q20" s="85">
        <v>0</v>
      </c>
      <c r="R20" s="85">
        <v>0</v>
      </c>
      <c r="S20" s="84">
        <f t="shared" si="5"/>
        <v>0</v>
      </c>
      <c r="T20" s="85">
        <v>0</v>
      </c>
      <c r="U20" s="85">
        <v>0</v>
      </c>
      <c r="V20" s="84">
        <f t="shared" si="6"/>
        <v>0</v>
      </c>
    </row>
    <row r="21" spans="1:22" s="9" customFormat="1" ht="12.75">
      <c r="A21" s="56" t="s">
        <v>23</v>
      </c>
      <c r="B21" s="84">
        <f t="shared" si="7"/>
        <v>35000</v>
      </c>
      <c r="C21" s="84">
        <f t="shared" si="8"/>
        <v>35000</v>
      </c>
      <c r="D21" s="84">
        <f t="shared" si="0"/>
        <v>0</v>
      </c>
      <c r="E21" s="84">
        <v>35000</v>
      </c>
      <c r="F21" s="84">
        <v>35000</v>
      </c>
      <c r="G21" s="84">
        <f t="shared" si="1"/>
        <v>0</v>
      </c>
      <c r="H21" s="85">
        <v>0</v>
      </c>
      <c r="I21" s="85">
        <v>0</v>
      </c>
      <c r="J21" s="84">
        <f t="shared" si="2"/>
        <v>0</v>
      </c>
      <c r="K21" s="86">
        <v>0</v>
      </c>
      <c r="L21" s="86">
        <v>0</v>
      </c>
      <c r="M21" s="84">
        <f t="shared" si="3"/>
        <v>0</v>
      </c>
      <c r="N21" s="86">
        <v>0</v>
      </c>
      <c r="O21" s="87">
        <v>0</v>
      </c>
      <c r="P21" s="84">
        <f t="shared" si="4"/>
        <v>0</v>
      </c>
      <c r="Q21" s="85">
        <v>0</v>
      </c>
      <c r="R21" s="85">
        <v>0</v>
      </c>
      <c r="S21" s="84">
        <f t="shared" si="5"/>
        <v>0</v>
      </c>
      <c r="T21" s="85">
        <v>0</v>
      </c>
      <c r="U21" s="85">
        <v>0</v>
      </c>
      <c r="V21" s="84">
        <f t="shared" si="6"/>
        <v>0</v>
      </c>
    </row>
    <row r="22" spans="1:22" s="10" customFormat="1" ht="12.75">
      <c r="A22" s="56" t="s">
        <v>22</v>
      </c>
      <c r="B22" s="83">
        <f t="shared" si="7"/>
        <v>5000</v>
      </c>
      <c r="C22" s="83">
        <f t="shared" si="8"/>
        <v>5000</v>
      </c>
      <c r="D22" s="83">
        <f t="shared" si="0"/>
        <v>0</v>
      </c>
      <c r="E22" s="83">
        <f>SUM(E23)</f>
        <v>0</v>
      </c>
      <c r="F22" s="83">
        <f>SUM(F23)</f>
        <v>0</v>
      </c>
      <c r="G22" s="83">
        <f t="shared" si="1"/>
        <v>0</v>
      </c>
      <c r="H22" s="83">
        <f>SUM(H23)</f>
        <v>5000</v>
      </c>
      <c r="I22" s="83">
        <f>SUM(I23)</f>
        <v>5000</v>
      </c>
      <c r="J22" s="83">
        <f t="shared" si="2"/>
        <v>0</v>
      </c>
      <c r="K22" s="83">
        <f>SUM(K23)</f>
        <v>0</v>
      </c>
      <c r="L22" s="83">
        <f>SUM(L23)</f>
        <v>0</v>
      </c>
      <c r="M22" s="83">
        <f t="shared" si="3"/>
        <v>0</v>
      </c>
      <c r="N22" s="83">
        <f>SUM(N23)</f>
        <v>0</v>
      </c>
      <c r="O22" s="83">
        <f>SUM(O23)</f>
        <v>0</v>
      </c>
      <c r="P22" s="83">
        <f t="shared" si="4"/>
        <v>0</v>
      </c>
      <c r="Q22" s="83">
        <f>SUM(Q23)</f>
        <v>0</v>
      </c>
      <c r="R22" s="83">
        <f>SUM(R23)</f>
        <v>0</v>
      </c>
      <c r="S22" s="83">
        <f t="shared" si="5"/>
        <v>0</v>
      </c>
      <c r="T22" s="83">
        <f>SUM(T23)</f>
        <v>0</v>
      </c>
      <c r="U22" s="83">
        <f>SUM(U23)</f>
        <v>0</v>
      </c>
      <c r="V22" s="83">
        <f t="shared" si="6"/>
        <v>0</v>
      </c>
    </row>
    <row r="23" spans="1:22" s="10" customFormat="1" ht="12.75">
      <c r="A23" s="63" t="s">
        <v>67</v>
      </c>
      <c r="B23" s="83">
        <f t="shared" si="7"/>
        <v>5000</v>
      </c>
      <c r="C23" s="83">
        <f t="shared" si="8"/>
        <v>5000</v>
      </c>
      <c r="D23" s="83">
        <f t="shared" si="0"/>
        <v>0</v>
      </c>
      <c r="E23" s="83">
        <f>SUM(E24)</f>
        <v>0</v>
      </c>
      <c r="F23" s="83">
        <f>SUM(F24)</f>
        <v>0</v>
      </c>
      <c r="G23" s="83">
        <f t="shared" si="1"/>
        <v>0</v>
      </c>
      <c r="H23" s="83">
        <f>SUM(H24)</f>
        <v>5000</v>
      </c>
      <c r="I23" s="83">
        <f>SUM(I24)</f>
        <v>5000</v>
      </c>
      <c r="J23" s="83">
        <f t="shared" si="2"/>
        <v>0</v>
      </c>
      <c r="K23" s="83">
        <f>SUM(K24)</f>
        <v>0</v>
      </c>
      <c r="L23" s="83">
        <f>SUM(L24)</f>
        <v>0</v>
      </c>
      <c r="M23" s="83">
        <f t="shared" si="3"/>
        <v>0</v>
      </c>
      <c r="N23" s="83">
        <f>SUM(N24)</f>
        <v>0</v>
      </c>
      <c r="O23" s="83">
        <f>SUM(O24)</f>
        <v>0</v>
      </c>
      <c r="P23" s="83">
        <f t="shared" si="4"/>
        <v>0</v>
      </c>
      <c r="Q23" s="83">
        <f>SUM(Q24)</f>
        <v>0</v>
      </c>
      <c r="R23" s="83">
        <f>SUM(R24)</f>
        <v>0</v>
      </c>
      <c r="S23" s="83">
        <f t="shared" si="5"/>
        <v>0</v>
      </c>
      <c r="T23" s="83">
        <f>SUM(T24)</f>
        <v>0</v>
      </c>
      <c r="U23" s="83">
        <f>SUM(U24)</f>
        <v>0</v>
      </c>
      <c r="V23" s="83">
        <f t="shared" si="6"/>
        <v>0</v>
      </c>
    </row>
    <row r="24" spans="1:22" s="9" customFormat="1" ht="12.75">
      <c r="A24" s="56" t="s">
        <v>24</v>
      </c>
      <c r="B24" s="84">
        <f t="shared" si="7"/>
        <v>5000</v>
      </c>
      <c r="C24" s="84">
        <f t="shared" si="8"/>
        <v>5000</v>
      </c>
      <c r="D24" s="84">
        <f t="shared" si="0"/>
        <v>0</v>
      </c>
      <c r="E24" s="85">
        <v>0</v>
      </c>
      <c r="F24" s="85">
        <v>0</v>
      </c>
      <c r="G24" s="84">
        <f t="shared" si="1"/>
        <v>0</v>
      </c>
      <c r="H24" s="85">
        <v>5000</v>
      </c>
      <c r="I24" s="85">
        <v>5000</v>
      </c>
      <c r="J24" s="84">
        <f t="shared" si="2"/>
        <v>0</v>
      </c>
      <c r="K24" s="86">
        <v>0</v>
      </c>
      <c r="L24" s="86">
        <v>0</v>
      </c>
      <c r="M24" s="84">
        <f t="shared" si="3"/>
        <v>0</v>
      </c>
      <c r="N24" s="86">
        <v>0</v>
      </c>
      <c r="O24" s="87">
        <v>0</v>
      </c>
      <c r="P24" s="84">
        <f t="shared" si="4"/>
        <v>0</v>
      </c>
      <c r="Q24" s="85">
        <v>0</v>
      </c>
      <c r="R24" s="85">
        <v>0</v>
      </c>
      <c r="S24" s="84">
        <f t="shared" si="5"/>
        <v>0</v>
      </c>
      <c r="T24" s="85">
        <v>0</v>
      </c>
      <c r="U24" s="85">
        <v>0</v>
      </c>
      <c r="V24" s="84">
        <f t="shared" si="6"/>
        <v>0</v>
      </c>
    </row>
    <row r="25" spans="1:22" s="10" customFormat="1" ht="12.75">
      <c r="A25" s="56" t="s">
        <v>22</v>
      </c>
      <c r="B25" s="83">
        <f t="shared" si="7"/>
        <v>170000</v>
      </c>
      <c r="C25" s="83">
        <f t="shared" si="8"/>
        <v>170000</v>
      </c>
      <c r="D25" s="83">
        <f t="shared" si="0"/>
        <v>0</v>
      </c>
      <c r="E25" s="83">
        <f>SUM(E26)</f>
        <v>120000</v>
      </c>
      <c r="F25" s="83">
        <f>SUM(F26)</f>
        <v>120000</v>
      </c>
      <c r="G25" s="83">
        <f t="shared" si="1"/>
        <v>0</v>
      </c>
      <c r="H25" s="83">
        <f>SUM(H26)</f>
        <v>16000</v>
      </c>
      <c r="I25" s="83">
        <f>SUM(I26)</f>
        <v>16000</v>
      </c>
      <c r="J25" s="83">
        <f t="shared" si="2"/>
        <v>0</v>
      </c>
      <c r="K25" s="83">
        <f>SUM(K26)</f>
        <v>0</v>
      </c>
      <c r="L25" s="83">
        <f>SUM(L26)</f>
        <v>0</v>
      </c>
      <c r="M25" s="83">
        <f t="shared" si="3"/>
        <v>0</v>
      </c>
      <c r="N25" s="83">
        <f>SUM(N26)</f>
        <v>0</v>
      </c>
      <c r="O25" s="83">
        <f>SUM(O26)</f>
        <v>0</v>
      </c>
      <c r="P25" s="83">
        <f t="shared" si="4"/>
        <v>0</v>
      </c>
      <c r="Q25" s="83">
        <f>SUM(Q26)</f>
        <v>0</v>
      </c>
      <c r="R25" s="83">
        <f>SUM(R26)</f>
        <v>0</v>
      </c>
      <c r="S25" s="83">
        <f t="shared" si="5"/>
        <v>0</v>
      </c>
      <c r="T25" s="83">
        <f>SUM(T26)</f>
        <v>34000</v>
      </c>
      <c r="U25" s="83">
        <f>SUM(U26)</f>
        <v>34000</v>
      </c>
      <c r="V25" s="83">
        <f t="shared" si="6"/>
        <v>0</v>
      </c>
    </row>
    <row r="26" spans="1:22" s="10" customFormat="1" ht="12.75">
      <c r="A26" s="63" t="s">
        <v>68</v>
      </c>
      <c r="B26" s="83">
        <f t="shared" si="7"/>
        <v>170000</v>
      </c>
      <c r="C26" s="83">
        <f t="shared" si="8"/>
        <v>170000</v>
      </c>
      <c r="D26" s="83">
        <f t="shared" si="0"/>
        <v>0</v>
      </c>
      <c r="E26" s="83">
        <f>SUM(E27)</f>
        <v>120000</v>
      </c>
      <c r="F26" s="83">
        <f>SUM(F27)</f>
        <v>120000</v>
      </c>
      <c r="G26" s="83">
        <f t="shared" si="1"/>
        <v>0</v>
      </c>
      <c r="H26" s="83">
        <f>SUM(H27)</f>
        <v>16000</v>
      </c>
      <c r="I26" s="83">
        <f>SUM(I27)</f>
        <v>16000</v>
      </c>
      <c r="J26" s="83">
        <f t="shared" si="2"/>
        <v>0</v>
      </c>
      <c r="K26" s="83">
        <f>SUM(K27)</f>
        <v>0</v>
      </c>
      <c r="L26" s="83">
        <f>SUM(L27)</f>
        <v>0</v>
      </c>
      <c r="M26" s="83">
        <f t="shared" si="3"/>
        <v>0</v>
      </c>
      <c r="N26" s="83">
        <f>SUM(N27)</f>
        <v>0</v>
      </c>
      <c r="O26" s="83">
        <f>SUM(O27)</f>
        <v>0</v>
      </c>
      <c r="P26" s="83">
        <f t="shared" si="4"/>
        <v>0</v>
      </c>
      <c r="Q26" s="83">
        <f>SUM(Q27)</f>
        <v>0</v>
      </c>
      <c r="R26" s="83">
        <f>SUM(R27)</f>
        <v>0</v>
      </c>
      <c r="S26" s="83">
        <f t="shared" si="5"/>
        <v>0</v>
      </c>
      <c r="T26" s="83">
        <f>SUM(T27)</f>
        <v>34000</v>
      </c>
      <c r="U26" s="83">
        <f>SUM(U27)</f>
        <v>34000</v>
      </c>
      <c r="V26" s="83">
        <f t="shared" si="6"/>
        <v>0</v>
      </c>
    </row>
    <row r="27" spans="1:22" s="9" customFormat="1" ht="12.75">
      <c r="A27" s="56" t="s">
        <v>25</v>
      </c>
      <c r="B27" s="84">
        <f t="shared" si="7"/>
        <v>170000</v>
      </c>
      <c r="C27" s="84">
        <f t="shared" si="8"/>
        <v>170000</v>
      </c>
      <c r="D27" s="84">
        <f t="shared" si="0"/>
        <v>0</v>
      </c>
      <c r="E27" s="85">
        <v>120000</v>
      </c>
      <c r="F27" s="85">
        <v>120000</v>
      </c>
      <c r="G27" s="84">
        <f t="shared" si="1"/>
        <v>0</v>
      </c>
      <c r="H27" s="85">
        <v>16000</v>
      </c>
      <c r="I27" s="85">
        <v>16000</v>
      </c>
      <c r="J27" s="84">
        <f t="shared" si="2"/>
        <v>0</v>
      </c>
      <c r="K27" s="86">
        <v>0</v>
      </c>
      <c r="L27" s="86">
        <v>0</v>
      </c>
      <c r="M27" s="84">
        <f t="shared" si="3"/>
        <v>0</v>
      </c>
      <c r="N27" s="86">
        <v>0</v>
      </c>
      <c r="O27" s="87">
        <v>0</v>
      </c>
      <c r="P27" s="84">
        <f t="shared" si="4"/>
        <v>0</v>
      </c>
      <c r="Q27" s="85">
        <v>0</v>
      </c>
      <c r="R27" s="85">
        <v>0</v>
      </c>
      <c r="S27" s="84">
        <f t="shared" si="5"/>
        <v>0</v>
      </c>
      <c r="T27" s="85">
        <v>34000</v>
      </c>
      <c r="U27" s="85">
        <v>34000</v>
      </c>
      <c r="V27" s="84">
        <f t="shared" si="6"/>
        <v>0</v>
      </c>
    </row>
    <row r="28" spans="1:22" s="10" customFormat="1" ht="12.75">
      <c r="A28" s="56" t="s">
        <v>26</v>
      </c>
      <c r="B28" s="82">
        <f>SUM(B29,B42,B59,B66,B75,B129,B143)</f>
        <v>7473334</v>
      </c>
      <c r="C28" s="82">
        <f>SUM(C29,C42,C59,C66,C75,C129,C143)</f>
        <v>8396533</v>
      </c>
      <c r="D28" s="83">
        <f t="shared" si="0"/>
        <v>923199</v>
      </c>
      <c r="E28" s="82">
        <f>SUM(E29+E42+E59+E66+E75+E129+E143)</f>
        <v>867800</v>
      </c>
      <c r="F28" s="82">
        <f>SUM(F29+F42+F59+F66+F75+F129+F143)</f>
        <v>867800</v>
      </c>
      <c r="G28" s="83">
        <f t="shared" si="1"/>
        <v>0</v>
      </c>
      <c r="H28" s="82">
        <f>SUM(H29+H42+H59+H66+H75+H129+H143)</f>
        <v>929500</v>
      </c>
      <c r="I28" s="82">
        <f>SUM(I29+I42+I59+I66+I75+I129+I143)</f>
        <v>929500</v>
      </c>
      <c r="J28" s="83">
        <f t="shared" si="2"/>
        <v>0</v>
      </c>
      <c r="K28" s="82">
        <f>SUM(K29+K42+K59+K66+K75+K129+K143)</f>
        <v>453045</v>
      </c>
      <c r="L28" s="82">
        <f>SUM(L29+L42+L59+L66+L75+L129+L143)</f>
        <v>373804</v>
      </c>
      <c r="M28" s="83">
        <f t="shared" si="3"/>
        <v>-79241</v>
      </c>
      <c r="N28" s="82">
        <f>SUM(N29+N42+N59+N66+N75+N129+N143)</f>
        <v>2843689</v>
      </c>
      <c r="O28" s="82">
        <f>SUM(O29+O42+O59+O66+O75+O129+O143)</f>
        <v>2843689</v>
      </c>
      <c r="P28" s="83">
        <f t="shared" si="4"/>
        <v>0</v>
      </c>
      <c r="Q28" s="82">
        <f>SUM(Q29+Q42+Q59+Q66+Q75+Q129+Q143)</f>
        <v>0</v>
      </c>
      <c r="R28" s="82">
        <f>SUM(R29+R42+R59+R66+R75+R129+R143)</f>
        <v>132440</v>
      </c>
      <c r="S28" s="83">
        <f t="shared" si="5"/>
        <v>132440</v>
      </c>
      <c r="T28" s="82">
        <f>SUM(T29+T42+T59+T66+T75+T129+T143)</f>
        <v>2379300</v>
      </c>
      <c r="U28" s="82">
        <f>SUM(U29+U42+U59+U66+U75+U129+U143)</f>
        <v>3249300</v>
      </c>
      <c r="V28" s="83">
        <f t="shared" si="6"/>
        <v>870000</v>
      </c>
    </row>
    <row r="29" spans="1:22" s="10" customFormat="1" ht="12.75">
      <c r="A29" s="56" t="s">
        <v>27</v>
      </c>
      <c r="B29" s="83">
        <f aca="true" t="shared" si="9" ref="B29:C31">SUM(E29,H29,K29,N29,Q29,T29)</f>
        <v>301000</v>
      </c>
      <c r="C29" s="83">
        <f t="shared" si="9"/>
        <v>302000</v>
      </c>
      <c r="D29" s="83">
        <f t="shared" si="0"/>
        <v>1000</v>
      </c>
      <c r="E29" s="83">
        <f>SUM(E30+E32+E34)</f>
        <v>0</v>
      </c>
      <c r="F29" s="83">
        <f>SUM(F30+F32+F34)</f>
        <v>0</v>
      </c>
      <c r="G29" s="83">
        <f t="shared" si="1"/>
        <v>0</v>
      </c>
      <c r="H29" s="83">
        <f>SUM(H30+H32+H34)</f>
        <v>220500</v>
      </c>
      <c r="I29" s="83">
        <f>SUM(I30+I32+I34)</f>
        <v>220500</v>
      </c>
      <c r="J29" s="83">
        <f t="shared" si="2"/>
        <v>0</v>
      </c>
      <c r="K29" s="83">
        <f>SUM(K30+K32+K34)</f>
        <v>21500</v>
      </c>
      <c r="L29" s="83">
        <f>SUM(L30+L32+L34)</f>
        <v>22500</v>
      </c>
      <c r="M29" s="83">
        <f t="shared" si="3"/>
        <v>1000</v>
      </c>
      <c r="N29" s="83">
        <f>SUM(N30+N32+N34)</f>
        <v>0</v>
      </c>
      <c r="O29" s="83">
        <f>SUM(O30+O32+O34)</f>
        <v>0</v>
      </c>
      <c r="P29" s="83">
        <f t="shared" si="4"/>
        <v>0</v>
      </c>
      <c r="Q29" s="83">
        <f>SUM(Q30+Q32+Q34)</f>
        <v>0</v>
      </c>
      <c r="R29" s="83">
        <f>SUM(R30+R32+R34)</f>
        <v>0</v>
      </c>
      <c r="S29" s="83">
        <f t="shared" si="5"/>
        <v>0</v>
      </c>
      <c r="T29" s="83">
        <f>SUM(T30+T32+T34)</f>
        <v>59000</v>
      </c>
      <c r="U29" s="83">
        <f>SUM(U30+U32+U34)</f>
        <v>59000</v>
      </c>
      <c r="V29" s="83">
        <f t="shared" si="6"/>
        <v>0</v>
      </c>
    </row>
    <row r="30" spans="1:22" s="10" customFormat="1" ht="12.75">
      <c r="A30" s="63" t="s">
        <v>28</v>
      </c>
      <c r="B30" s="83">
        <f t="shared" si="9"/>
        <v>36000</v>
      </c>
      <c r="C30" s="83">
        <f t="shared" si="9"/>
        <v>36000</v>
      </c>
      <c r="D30" s="83">
        <f t="shared" si="0"/>
        <v>0</v>
      </c>
      <c r="E30" s="83">
        <f>SUM(E31)</f>
        <v>0</v>
      </c>
      <c r="F30" s="83">
        <f>SUM(F31)</f>
        <v>0</v>
      </c>
      <c r="G30" s="83">
        <f t="shared" si="1"/>
        <v>0</v>
      </c>
      <c r="H30" s="83">
        <f>SUM(H31)</f>
        <v>36000</v>
      </c>
      <c r="I30" s="83">
        <f>SUM(I31)</f>
        <v>36000</v>
      </c>
      <c r="J30" s="83">
        <f t="shared" si="2"/>
        <v>0</v>
      </c>
      <c r="K30" s="83">
        <f>SUM(K31)</f>
        <v>0</v>
      </c>
      <c r="L30" s="83">
        <f>SUM(L31)</f>
        <v>0</v>
      </c>
      <c r="M30" s="83">
        <f t="shared" si="3"/>
        <v>0</v>
      </c>
      <c r="N30" s="83">
        <f>SUM(N31)</f>
        <v>0</v>
      </c>
      <c r="O30" s="83">
        <f>SUM(O31)</f>
        <v>0</v>
      </c>
      <c r="P30" s="83">
        <f t="shared" si="4"/>
        <v>0</v>
      </c>
      <c r="Q30" s="83">
        <f>SUM(Q31)</f>
        <v>0</v>
      </c>
      <c r="R30" s="83">
        <f>SUM(R31)</f>
        <v>0</v>
      </c>
      <c r="S30" s="83">
        <f t="shared" si="5"/>
        <v>0</v>
      </c>
      <c r="T30" s="83">
        <f>SUM(T31)</f>
        <v>0</v>
      </c>
      <c r="U30" s="83">
        <f>SUM(U31)</f>
        <v>0</v>
      </c>
      <c r="V30" s="83">
        <f t="shared" si="6"/>
        <v>0</v>
      </c>
    </row>
    <row r="31" spans="1:22" s="9" customFormat="1" ht="12.75">
      <c r="A31" s="56" t="s">
        <v>29</v>
      </c>
      <c r="B31" s="84">
        <f t="shared" si="9"/>
        <v>36000</v>
      </c>
      <c r="C31" s="84">
        <f t="shared" si="9"/>
        <v>36000</v>
      </c>
      <c r="D31" s="84">
        <f t="shared" si="0"/>
        <v>0</v>
      </c>
      <c r="E31" s="85">
        <v>0</v>
      </c>
      <c r="F31" s="85">
        <v>0</v>
      </c>
      <c r="G31" s="84">
        <f t="shared" si="1"/>
        <v>0</v>
      </c>
      <c r="H31" s="85">
        <v>36000</v>
      </c>
      <c r="I31" s="85">
        <v>36000</v>
      </c>
      <c r="J31" s="84">
        <f t="shared" si="2"/>
        <v>0</v>
      </c>
      <c r="K31" s="86">
        <v>0</v>
      </c>
      <c r="L31" s="86">
        <v>0</v>
      </c>
      <c r="M31" s="84">
        <f t="shared" si="3"/>
        <v>0</v>
      </c>
      <c r="N31" s="86">
        <v>0</v>
      </c>
      <c r="O31" s="87">
        <v>0</v>
      </c>
      <c r="P31" s="84">
        <f t="shared" si="4"/>
        <v>0</v>
      </c>
      <c r="Q31" s="85">
        <v>0</v>
      </c>
      <c r="R31" s="85">
        <v>0</v>
      </c>
      <c r="S31" s="84">
        <f t="shared" si="5"/>
        <v>0</v>
      </c>
      <c r="T31" s="85">
        <v>0</v>
      </c>
      <c r="U31" s="85">
        <v>0</v>
      </c>
      <c r="V31" s="84">
        <f t="shared" si="6"/>
        <v>0</v>
      </c>
    </row>
    <row r="32" spans="1:22" s="10" customFormat="1" ht="12.75">
      <c r="A32" s="63" t="s">
        <v>30</v>
      </c>
      <c r="B32" s="83">
        <f aca="true" t="shared" si="10" ref="B32:B41">SUM(E32,H32,K32,N32,Q32,T32)</f>
        <v>16000</v>
      </c>
      <c r="C32" s="83">
        <f aca="true" t="shared" si="11" ref="C32:C41">SUM(F32,I32,L32,O32,R32,U32)</f>
        <v>16000</v>
      </c>
      <c r="D32" s="83">
        <f t="shared" si="0"/>
        <v>0</v>
      </c>
      <c r="E32" s="83">
        <f>SUM(E33)</f>
        <v>0</v>
      </c>
      <c r="F32" s="83">
        <f>SUM(F33)</f>
        <v>0</v>
      </c>
      <c r="G32" s="83">
        <f t="shared" si="1"/>
        <v>0</v>
      </c>
      <c r="H32" s="83">
        <f>SUM(H33)</f>
        <v>16000</v>
      </c>
      <c r="I32" s="83">
        <f>SUM(I33)</f>
        <v>16000</v>
      </c>
      <c r="J32" s="83">
        <f t="shared" si="2"/>
        <v>0</v>
      </c>
      <c r="K32" s="83">
        <f>SUM(K33)</f>
        <v>0</v>
      </c>
      <c r="L32" s="83">
        <f>SUM(L33)</f>
        <v>0</v>
      </c>
      <c r="M32" s="83">
        <f t="shared" si="3"/>
        <v>0</v>
      </c>
      <c r="N32" s="83">
        <f>SUM(N33)</f>
        <v>0</v>
      </c>
      <c r="O32" s="83">
        <f>SUM(O33)</f>
        <v>0</v>
      </c>
      <c r="P32" s="83">
        <f t="shared" si="4"/>
        <v>0</v>
      </c>
      <c r="Q32" s="83">
        <f>SUM(Q33)</f>
        <v>0</v>
      </c>
      <c r="R32" s="83">
        <f>SUM(R33)</f>
        <v>0</v>
      </c>
      <c r="S32" s="83">
        <f t="shared" si="5"/>
        <v>0</v>
      </c>
      <c r="T32" s="83">
        <f>SUM(T33)</f>
        <v>0</v>
      </c>
      <c r="U32" s="83">
        <f>SUM(U33)</f>
        <v>0</v>
      </c>
      <c r="V32" s="83">
        <f t="shared" si="6"/>
        <v>0</v>
      </c>
    </row>
    <row r="33" spans="1:22" s="9" customFormat="1" ht="12.75">
      <c r="A33" s="56" t="s">
        <v>31</v>
      </c>
      <c r="B33" s="84">
        <f t="shared" si="10"/>
        <v>16000</v>
      </c>
      <c r="C33" s="84">
        <f t="shared" si="11"/>
        <v>16000</v>
      </c>
      <c r="D33" s="84">
        <f t="shared" si="0"/>
        <v>0</v>
      </c>
      <c r="E33" s="84">
        <v>0</v>
      </c>
      <c r="F33" s="84">
        <v>0</v>
      </c>
      <c r="G33" s="84">
        <f t="shared" si="1"/>
        <v>0</v>
      </c>
      <c r="H33" s="84">
        <v>16000</v>
      </c>
      <c r="I33" s="84">
        <v>16000</v>
      </c>
      <c r="J33" s="84">
        <f t="shared" si="2"/>
        <v>0</v>
      </c>
      <c r="K33" s="86">
        <v>0</v>
      </c>
      <c r="L33" s="86">
        <v>0</v>
      </c>
      <c r="M33" s="84">
        <f t="shared" si="3"/>
        <v>0</v>
      </c>
      <c r="N33" s="86">
        <v>0</v>
      </c>
      <c r="O33" s="87">
        <v>0</v>
      </c>
      <c r="P33" s="84">
        <f t="shared" si="4"/>
        <v>0</v>
      </c>
      <c r="Q33" s="85">
        <v>0</v>
      </c>
      <c r="R33" s="85">
        <v>0</v>
      </c>
      <c r="S33" s="84">
        <f t="shared" si="5"/>
        <v>0</v>
      </c>
      <c r="T33" s="85">
        <v>0</v>
      </c>
      <c r="U33" s="85">
        <v>0</v>
      </c>
      <c r="V33" s="84">
        <f t="shared" si="6"/>
        <v>0</v>
      </c>
    </row>
    <row r="34" spans="1:22" s="10" customFormat="1" ht="12.75">
      <c r="A34" s="56" t="s">
        <v>32</v>
      </c>
      <c r="B34" s="83">
        <f t="shared" si="10"/>
        <v>249000</v>
      </c>
      <c r="C34" s="83">
        <f t="shared" si="11"/>
        <v>250000</v>
      </c>
      <c r="D34" s="83">
        <f t="shared" si="0"/>
        <v>1000</v>
      </c>
      <c r="E34" s="83">
        <f>SUM(E35)</f>
        <v>0</v>
      </c>
      <c r="F34" s="83">
        <f>SUM(F35)</f>
        <v>0</v>
      </c>
      <c r="G34" s="83">
        <f t="shared" si="1"/>
        <v>0</v>
      </c>
      <c r="H34" s="83">
        <f>SUM(H35)</f>
        <v>168500</v>
      </c>
      <c r="I34" s="83">
        <f>SUM(I35)</f>
        <v>168500</v>
      </c>
      <c r="J34" s="83">
        <f t="shared" si="2"/>
        <v>0</v>
      </c>
      <c r="K34" s="83">
        <f>SUM(K35)</f>
        <v>21500</v>
      </c>
      <c r="L34" s="83">
        <f>SUM(L35)</f>
        <v>22500</v>
      </c>
      <c r="M34" s="83">
        <f t="shared" si="3"/>
        <v>1000</v>
      </c>
      <c r="N34" s="83">
        <f>SUM(N35)</f>
        <v>0</v>
      </c>
      <c r="O34" s="83">
        <f>SUM(O35)</f>
        <v>0</v>
      </c>
      <c r="P34" s="83">
        <f t="shared" si="4"/>
        <v>0</v>
      </c>
      <c r="Q34" s="83">
        <f>SUM(Q35)</f>
        <v>0</v>
      </c>
      <c r="R34" s="83">
        <f>SUM(R35)</f>
        <v>0</v>
      </c>
      <c r="S34" s="83">
        <f t="shared" si="5"/>
        <v>0</v>
      </c>
      <c r="T34" s="83">
        <f>SUM(T35)</f>
        <v>59000</v>
      </c>
      <c r="U34" s="83">
        <f>SUM(U35)</f>
        <v>59000</v>
      </c>
      <c r="V34" s="83">
        <f t="shared" si="6"/>
        <v>0</v>
      </c>
    </row>
    <row r="35" spans="1:22" s="10" customFormat="1" ht="12.75">
      <c r="A35" s="63" t="s">
        <v>115</v>
      </c>
      <c r="B35" s="83">
        <f t="shared" si="10"/>
        <v>249000</v>
      </c>
      <c r="C35" s="83">
        <f t="shared" si="11"/>
        <v>250000</v>
      </c>
      <c r="D35" s="83">
        <f t="shared" si="0"/>
        <v>1000</v>
      </c>
      <c r="E35" s="82">
        <f>SUM(E36+E37+E38+E39+E40+E41)</f>
        <v>0</v>
      </c>
      <c r="F35" s="82">
        <f>SUM(F36+F37+F38+F39+F40+F41)</f>
        <v>0</v>
      </c>
      <c r="G35" s="83">
        <f t="shared" si="1"/>
        <v>0</v>
      </c>
      <c r="H35" s="82">
        <f>SUM(H36+H37+H38+H39+H40+H41)</f>
        <v>168500</v>
      </c>
      <c r="I35" s="82">
        <f>SUM(I36+I37+I38+I39+I40+I41)</f>
        <v>168500</v>
      </c>
      <c r="J35" s="83">
        <f t="shared" si="2"/>
        <v>0</v>
      </c>
      <c r="K35" s="82">
        <f>SUM(K36+K37+K38+K39+K40+K41)</f>
        <v>21500</v>
      </c>
      <c r="L35" s="82">
        <f>SUM(L36+L37+L38+L39+L40+L41)</f>
        <v>22500</v>
      </c>
      <c r="M35" s="83">
        <f t="shared" si="3"/>
        <v>1000</v>
      </c>
      <c r="N35" s="82">
        <f>SUM(N36+N37+N38+N39+N40+N41)</f>
        <v>0</v>
      </c>
      <c r="O35" s="82">
        <f>SUM(O36+O37+O38+O39+O40+O41)</f>
        <v>0</v>
      </c>
      <c r="P35" s="83">
        <f t="shared" si="4"/>
        <v>0</v>
      </c>
      <c r="Q35" s="82">
        <f>SUM(Q36+Q37+Q38+Q39+Q40+Q41)</f>
        <v>0</v>
      </c>
      <c r="R35" s="82">
        <f>SUM(R36+R37+R38+R39+R40+R41)</f>
        <v>0</v>
      </c>
      <c r="S35" s="83">
        <f t="shared" si="5"/>
        <v>0</v>
      </c>
      <c r="T35" s="82">
        <f>SUM(T36+T37+T38+T39+T40+T41)</f>
        <v>59000</v>
      </c>
      <c r="U35" s="82">
        <f>SUM(U36+U37+U38+U39+U40+U41)</f>
        <v>59000</v>
      </c>
      <c r="V35" s="83">
        <f t="shared" si="6"/>
        <v>0</v>
      </c>
    </row>
    <row r="36" spans="1:22" s="9" customFormat="1" ht="12.75">
      <c r="A36" s="63" t="s">
        <v>33</v>
      </c>
      <c r="B36" s="84">
        <f t="shared" si="10"/>
        <v>100000</v>
      </c>
      <c r="C36" s="84">
        <f t="shared" si="11"/>
        <v>100000</v>
      </c>
      <c r="D36" s="84">
        <f t="shared" si="0"/>
        <v>0</v>
      </c>
      <c r="E36" s="85">
        <v>0</v>
      </c>
      <c r="F36" s="85">
        <v>0</v>
      </c>
      <c r="G36" s="84">
        <f t="shared" si="1"/>
        <v>0</v>
      </c>
      <c r="H36" s="85">
        <v>100000</v>
      </c>
      <c r="I36" s="85">
        <v>100000</v>
      </c>
      <c r="J36" s="84">
        <f t="shared" si="2"/>
        <v>0</v>
      </c>
      <c r="K36" s="85">
        <v>0</v>
      </c>
      <c r="L36" s="85">
        <v>0</v>
      </c>
      <c r="M36" s="84">
        <f t="shared" si="3"/>
        <v>0</v>
      </c>
      <c r="N36" s="86">
        <v>0</v>
      </c>
      <c r="O36" s="86">
        <v>0</v>
      </c>
      <c r="P36" s="84">
        <f t="shared" si="4"/>
        <v>0</v>
      </c>
      <c r="Q36" s="85">
        <v>0</v>
      </c>
      <c r="R36" s="85">
        <v>0</v>
      </c>
      <c r="S36" s="84">
        <f t="shared" si="5"/>
        <v>0</v>
      </c>
      <c r="T36" s="85">
        <v>0</v>
      </c>
      <c r="U36" s="85">
        <v>0</v>
      </c>
      <c r="V36" s="84">
        <f t="shared" si="6"/>
        <v>0</v>
      </c>
    </row>
    <row r="37" spans="1:22" s="9" customFormat="1" ht="12.75">
      <c r="A37" s="63" t="s">
        <v>116</v>
      </c>
      <c r="B37" s="84">
        <f t="shared" si="10"/>
        <v>25000</v>
      </c>
      <c r="C37" s="84">
        <f t="shared" si="11"/>
        <v>25000</v>
      </c>
      <c r="D37" s="84">
        <f t="shared" si="0"/>
        <v>0</v>
      </c>
      <c r="E37" s="85">
        <v>0</v>
      </c>
      <c r="F37" s="85">
        <v>0</v>
      </c>
      <c r="G37" s="84">
        <f t="shared" si="1"/>
        <v>0</v>
      </c>
      <c r="H37" s="85">
        <v>25000</v>
      </c>
      <c r="I37" s="85">
        <v>25000</v>
      </c>
      <c r="J37" s="84">
        <f t="shared" si="2"/>
        <v>0</v>
      </c>
      <c r="K37" s="85">
        <v>0</v>
      </c>
      <c r="L37" s="85">
        <v>0</v>
      </c>
      <c r="M37" s="84">
        <f t="shared" si="3"/>
        <v>0</v>
      </c>
      <c r="N37" s="86">
        <v>0</v>
      </c>
      <c r="O37" s="86">
        <v>0</v>
      </c>
      <c r="P37" s="84">
        <f t="shared" si="4"/>
        <v>0</v>
      </c>
      <c r="Q37" s="85">
        <v>0</v>
      </c>
      <c r="R37" s="85">
        <v>0</v>
      </c>
      <c r="S37" s="84">
        <f t="shared" si="5"/>
        <v>0</v>
      </c>
      <c r="T37" s="85">
        <v>0</v>
      </c>
      <c r="U37" s="85">
        <v>0</v>
      </c>
      <c r="V37" s="84">
        <f t="shared" si="6"/>
        <v>0</v>
      </c>
    </row>
    <row r="38" spans="1:22" s="9" customFormat="1" ht="12.75">
      <c r="A38" s="63" t="s">
        <v>35</v>
      </c>
      <c r="B38" s="84">
        <f t="shared" si="10"/>
        <v>70000</v>
      </c>
      <c r="C38" s="84">
        <f t="shared" si="11"/>
        <v>70000</v>
      </c>
      <c r="D38" s="84">
        <f t="shared" si="0"/>
        <v>0</v>
      </c>
      <c r="E38" s="85">
        <v>0</v>
      </c>
      <c r="F38" s="85">
        <v>0</v>
      </c>
      <c r="G38" s="84">
        <f t="shared" si="1"/>
        <v>0</v>
      </c>
      <c r="H38" s="85">
        <v>40000</v>
      </c>
      <c r="I38" s="85">
        <v>40000</v>
      </c>
      <c r="J38" s="84">
        <f t="shared" si="2"/>
        <v>0</v>
      </c>
      <c r="K38" s="85">
        <v>10000</v>
      </c>
      <c r="L38" s="85">
        <v>10000</v>
      </c>
      <c r="M38" s="84">
        <f t="shared" si="3"/>
        <v>0</v>
      </c>
      <c r="N38" s="86">
        <v>0</v>
      </c>
      <c r="O38" s="86">
        <v>0</v>
      </c>
      <c r="P38" s="84">
        <f t="shared" si="4"/>
        <v>0</v>
      </c>
      <c r="Q38" s="85">
        <v>0</v>
      </c>
      <c r="R38" s="85">
        <v>0</v>
      </c>
      <c r="S38" s="84">
        <f t="shared" si="5"/>
        <v>0</v>
      </c>
      <c r="T38" s="85">
        <v>20000</v>
      </c>
      <c r="U38" s="85">
        <v>20000</v>
      </c>
      <c r="V38" s="84">
        <f t="shared" si="6"/>
        <v>0</v>
      </c>
    </row>
    <row r="39" spans="1:22" s="9" customFormat="1" ht="12.75">
      <c r="A39" s="63" t="s">
        <v>119</v>
      </c>
      <c r="B39" s="84">
        <f t="shared" si="10"/>
        <v>30000</v>
      </c>
      <c r="C39" s="84">
        <f t="shared" si="11"/>
        <v>30000</v>
      </c>
      <c r="D39" s="84">
        <f t="shared" si="0"/>
        <v>0</v>
      </c>
      <c r="E39" s="85">
        <v>0</v>
      </c>
      <c r="F39" s="85">
        <v>0</v>
      </c>
      <c r="G39" s="84">
        <f t="shared" si="1"/>
        <v>0</v>
      </c>
      <c r="H39" s="85">
        <v>3500</v>
      </c>
      <c r="I39" s="85">
        <v>3500</v>
      </c>
      <c r="J39" s="84">
        <f t="shared" si="2"/>
        <v>0</v>
      </c>
      <c r="K39" s="85">
        <v>11500</v>
      </c>
      <c r="L39" s="85">
        <v>11500</v>
      </c>
      <c r="M39" s="84">
        <f t="shared" si="3"/>
        <v>0</v>
      </c>
      <c r="N39" s="86">
        <v>0</v>
      </c>
      <c r="O39" s="86">
        <v>0</v>
      </c>
      <c r="P39" s="84">
        <f t="shared" si="4"/>
        <v>0</v>
      </c>
      <c r="Q39" s="85">
        <v>0</v>
      </c>
      <c r="R39" s="85">
        <v>0</v>
      </c>
      <c r="S39" s="84">
        <f t="shared" si="5"/>
        <v>0</v>
      </c>
      <c r="T39" s="85">
        <v>15000</v>
      </c>
      <c r="U39" s="85">
        <v>15000</v>
      </c>
      <c r="V39" s="84">
        <f t="shared" si="6"/>
        <v>0</v>
      </c>
    </row>
    <row r="40" spans="1:22" s="9" customFormat="1" ht="12.75">
      <c r="A40" s="63" t="s">
        <v>120</v>
      </c>
      <c r="B40" s="84">
        <f t="shared" si="10"/>
        <v>24000</v>
      </c>
      <c r="C40" s="84">
        <f t="shared" si="11"/>
        <v>24000</v>
      </c>
      <c r="D40" s="84">
        <f t="shared" si="0"/>
        <v>0</v>
      </c>
      <c r="E40" s="85">
        <v>0</v>
      </c>
      <c r="F40" s="85">
        <v>0</v>
      </c>
      <c r="G40" s="84">
        <f t="shared" si="1"/>
        <v>0</v>
      </c>
      <c r="H40" s="85">
        <v>0</v>
      </c>
      <c r="I40" s="85">
        <v>0</v>
      </c>
      <c r="J40" s="84">
        <f t="shared" si="2"/>
        <v>0</v>
      </c>
      <c r="K40" s="85">
        <v>0</v>
      </c>
      <c r="L40" s="85">
        <v>0</v>
      </c>
      <c r="M40" s="84">
        <f t="shared" si="3"/>
        <v>0</v>
      </c>
      <c r="N40" s="86">
        <v>0</v>
      </c>
      <c r="O40" s="86">
        <v>0</v>
      </c>
      <c r="P40" s="84">
        <f t="shared" si="4"/>
        <v>0</v>
      </c>
      <c r="Q40" s="85">
        <v>0</v>
      </c>
      <c r="R40" s="85">
        <v>0</v>
      </c>
      <c r="S40" s="84">
        <f t="shared" si="5"/>
        <v>0</v>
      </c>
      <c r="T40" s="85">
        <v>24000</v>
      </c>
      <c r="U40" s="85">
        <v>24000</v>
      </c>
      <c r="V40" s="84">
        <f t="shared" si="6"/>
        <v>0</v>
      </c>
    </row>
    <row r="41" spans="1:22" s="9" customFormat="1" ht="12.75">
      <c r="A41" s="56" t="s">
        <v>21</v>
      </c>
      <c r="B41" s="84">
        <f t="shared" si="10"/>
        <v>0</v>
      </c>
      <c r="C41" s="84">
        <f t="shared" si="11"/>
        <v>1000</v>
      </c>
      <c r="D41" s="84">
        <f t="shared" si="0"/>
        <v>1000</v>
      </c>
      <c r="E41" s="85">
        <v>0</v>
      </c>
      <c r="F41" s="85">
        <v>0</v>
      </c>
      <c r="G41" s="84">
        <f t="shared" si="1"/>
        <v>0</v>
      </c>
      <c r="H41" s="85">
        <v>0</v>
      </c>
      <c r="I41" s="85">
        <v>0</v>
      </c>
      <c r="J41" s="84">
        <f t="shared" si="2"/>
        <v>0</v>
      </c>
      <c r="K41" s="85">
        <v>0</v>
      </c>
      <c r="L41" s="85">
        <v>1000</v>
      </c>
      <c r="M41" s="84">
        <f t="shared" si="3"/>
        <v>1000</v>
      </c>
      <c r="N41" s="86">
        <v>0</v>
      </c>
      <c r="O41" s="86">
        <v>0</v>
      </c>
      <c r="P41" s="84">
        <f t="shared" si="4"/>
        <v>0</v>
      </c>
      <c r="Q41" s="85">
        <v>0</v>
      </c>
      <c r="R41" s="85">
        <v>0</v>
      </c>
      <c r="S41" s="84">
        <f t="shared" si="5"/>
        <v>0</v>
      </c>
      <c r="T41" s="85">
        <v>0</v>
      </c>
      <c r="U41" s="85">
        <v>0</v>
      </c>
      <c r="V41" s="84">
        <f t="shared" si="6"/>
        <v>0</v>
      </c>
    </row>
    <row r="42" spans="1:22" s="10" customFormat="1" ht="12.75">
      <c r="A42" s="56" t="s">
        <v>31</v>
      </c>
      <c r="B42" s="83">
        <f aca="true" t="shared" si="12" ref="B42:B74">SUM(E42,H42,K42,N42,Q42,T42)</f>
        <v>484997</v>
      </c>
      <c r="C42" s="83">
        <f aca="true" t="shared" si="13" ref="C42:C74">SUM(F42,I42,L42,O42,R42,U42)</f>
        <v>524385</v>
      </c>
      <c r="D42" s="83">
        <f t="shared" si="0"/>
        <v>39388</v>
      </c>
      <c r="E42" s="83">
        <f>SUM(E43)</f>
        <v>127997</v>
      </c>
      <c r="F42" s="83">
        <f>SUM(F43)</f>
        <v>127997</v>
      </c>
      <c r="G42" s="83">
        <f t="shared" si="1"/>
        <v>0</v>
      </c>
      <c r="H42" s="83">
        <f>SUM(H43)</f>
        <v>127000</v>
      </c>
      <c r="I42" s="83">
        <f>SUM(I43)</f>
        <v>127000</v>
      </c>
      <c r="J42" s="83">
        <f t="shared" si="2"/>
        <v>0</v>
      </c>
      <c r="K42" s="83">
        <f>SUM(K43)</f>
        <v>10000</v>
      </c>
      <c r="L42" s="83">
        <f>SUM(L43)</f>
        <v>49388</v>
      </c>
      <c r="M42" s="83">
        <f t="shared" si="3"/>
        <v>39388</v>
      </c>
      <c r="N42" s="83">
        <f>SUM(N43)</f>
        <v>0</v>
      </c>
      <c r="O42" s="83">
        <f>SUM(O43)</f>
        <v>0</v>
      </c>
      <c r="P42" s="83">
        <f t="shared" si="4"/>
        <v>0</v>
      </c>
      <c r="Q42" s="83">
        <f>SUM(Q43)</f>
        <v>0</v>
      </c>
      <c r="R42" s="83">
        <f>SUM(R43)</f>
        <v>0</v>
      </c>
      <c r="S42" s="83">
        <f t="shared" si="5"/>
        <v>0</v>
      </c>
      <c r="T42" s="83">
        <f>SUM(T43)</f>
        <v>220000</v>
      </c>
      <c r="U42" s="83">
        <f>SUM(U43)</f>
        <v>220000</v>
      </c>
      <c r="V42" s="83">
        <f t="shared" si="6"/>
        <v>0</v>
      </c>
    </row>
    <row r="43" spans="1:22" s="10" customFormat="1" ht="12.75">
      <c r="A43" s="56" t="s">
        <v>32</v>
      </c>
      <c r="B43" s="83">
        <f t="shared" si="12"/>
        <v>484997</v>
      </c>
      <c r="C43" s="83">
        <f t="shared" si="13"/>
        <v>524385</v>
      </c>
      <c r="D43" s="83">
        <f t="shared" si="0"/>
        <v>39388</v>
      </c>
      <c r="E43" s="83">
        <f>SUM(E44)</f>
        <v>127997</v>
      </c>
      <c r="F43" s="83">
        <f>SUM(F44)</f>
        <v>127997</v>
      </c>
      <c r="G43" s="83">
        <f t="shared" si="1"/>
        <v>0</v>
      </c>
      <c r="H43" s="83">
        <f>SUM(H44)</f>
        <v>127000</v>
      </c>
      <c r="I43" s="83">
        <f>SUM(I44)</f>
        <v>127000</v>
      </c>
      <c r="J43" s="83">
        <f t="shared" si="2"/>
        <v>0</v>
      </c>
      <c r="K43" s="83">
        <f>SUM(K44)</f>
        <v>10000</v>
      </c>
      <c r="L43" s="83">
        <f>SUM(L44)</f>
        <v>49388</v>
      </c>
      <c r="M43" s="83">
        <f t="shared" si="3"/>
        <v>39388</v>
      </c>
      <c r="N43" s="83">
        <f>SUM(N44)</f>
        <v>0</v>
      </c>
      <c r="O43" s="83">
        <f>SUM(O44)</f>
        <v>0</v>
      </c>
      <c r="P43" s="83">
        <f t="shared" si="4"/>
        <v>0</v>
      </c>
      <c r="Q43" s="83">
        <f>SUM(Q44)</f>
        <v>0</v>
      </c>
      <c r="R43" s="83">
        <f>SUM(R44)</f>
        <v>0</v>
      </c>
      <c r="S43" s="83">
        <f t="shared" si="5"/>
        <v>0</v>
      </c>
      <c r="T43" s="83">
        <f>SUM(T44)</f>
        <v>220000</v>
      </c>
      <c r="U43" s="83">
        <f>SUM(U44)</f>
        <v>220000</v>
      </c>
      <c r="V43" s="83">
        <f t="shared" si="6"/>
        <v>0</v>
      </c>
    </row>
    <row r="44" spans="1:22" s="10" customFormat="1" ht="12.75">
      <c r="A44" s="63" t="s">
        <v>192</v>
      </c>
      <c r="B44" s="83">
        <f t="shared" si="12"/>
        <v>484997</v>
      </c>
      <c r="C44" s="83">
        <f t="shared" si="13"/>
        <v>524385</v>
      </c>
      <c r="D44" s="83">
        <f t="shared" si="0"/>
        <v>39388</v>
      </c>
      <c r="E44" s="82">
        <f>SUM(E45+E46+E47+E48+E49+E50+E51+E52+E53+E54+E55+E56+E57+E58)</f>
        <v>127997</v>
      </c>
      <c r="F44" s="82">
        <f>SUM(F45+F46+F47+F48+F49+F50+F51+F52+F53+F54+F55+F56+F57+F58)</f>
        <v>127997</v>
      </c>
      <c r="G44" s="83">
        <f t="shared" si="1"/>
        <v>0</v>
      </c>
      <c r="H44" s="82">
        <f>SUM(H45+H46+H47+H48+H49+H50+H51+H52+H53+H54+H55+H56+H57+H58)</f>
        <v>127000</v>
      </c>
      <c r="I44" s="82">
        <f>SUM(I45+I46+I47+I48+I49+I50+I51+I52+I53+I54+I55+I56+I57+I58)</f>
        <v>127000</v>
      </c>
      <c r="J44" s="83">
        <f t="shared" si="2"/>
        <v>0</v>
      </c>
      <c r="K44" s="82">
        <f>SUM(K45+K46+K47+K48+K49+K50+K51+K52+K53+K54+K55+K56+K57+K58)</f>
        <v>10000</v>
      </c>
      <c r="L44" s="82">
        <f>SUM(L45+L46+L47+L48+L49+L50+L51+L52+L53+L54+L55+L56+L57+L58)</f>
        <v>49388</v>
      </c>
      <c r="M44" s="83">
        <f t="shared" si="3"/>
        <v>39388</v>
      </c>
      <c r="N44" s="82">
        <f>SUM(N45+N46+N47+N48+N49+N50+N51+N52+N53+N54+N55+N56+N57+N58)</f>
        <v>0</v>
      </c>
      <c r="O44" s="82">
        <f>SUM(O45+O46+O47+O48+O49+O50+O51+O52+O53+O54+O55+O56+O57+O58)</f>
        <v>0</v>
      </c>
      <c r="P44" s="83">
        <f t="shared" si="4"/>
        <v>0</v>
      </c>
      <c r="Q44" s="82">
        <f>SUM(Q45+Q46+Q47+Q48+Q49+Q50+Q51+Q52+Q53+Q54+Q55+Q56+Q57+Q58)</f>
        <v>0</v>
      </c>
      <c r="R44" s="82">
        <f>SUM(R45+R46+R47+R48+R49+R50+R51+R52+R53+R54+R55+R56+R57+R58)</f>
        <v>0</v>
      </c>
      <c r="S44" s="83">
        <f t="shared" si="5"/>
        <v>0</v>
      </c>
      <c r="T44" s="82">
        <f>SUM(T45+T46+T47+T48+T49+T50+T51+T52+T53+T54+T55+T56+T57+T58)</f>
        <v>220000</v>
      </c>
      <c r="U44" s="82">
        <f>SUM(U45+U46+U47+U48+U49+U50+U51+U52+U53+U54+U55+U56+U57+U58)</f>
        <v>220000</v>
      </c>
      <c r="V44" s="83">
        <f t="shared" si="6"/>
        <v>0</v>
      </c>
    </row>
    <row r="45" spans="1:22" s="10" customFormat="1" ht="12.75">
      <c r="A45" s="63" t="s">
        <v>69</v>
      </c>
      <c r="B45" s="84">
        <f t="shared" si="12"/>
        <v>0</v>
      </c>
      <c r="C45" s="84">
        <f t="shared" si="13"/>
        <v>10451</v>
      </c>
      <c r="D45" s="84">
        <f>SUM(C45-B45)</f>
        <v>10451</v>
      </c>
      <c r="E45" s="84">
        <v>0</v>
      </c>
      <c r="F45" s="84">
        <v>0</v>
      </c>
      <c r="G45" s="84">
        <f>SUM(F45-E45)</f>
        <v>0</v>
      </c>
      <c r="H45" s="84">
        <v>0</v>
      </c>
      <c r="I45" s="84">
        <v>0</v>
      </c>
      <c r="J45" s="84">
        <f>SUM(I45-H45)</f>
        <v>0</v>
      </c>
      <c r="K45" s="84">
        <v>0</v>
      </c>
      <c r="L45" s="84">
        <v>10451</v>
      </c>
      <c r="M45" s="84">
        <f>SUM(L45-K45)</f>
        <v>10451</v>
      </c>
      <c r="N45" s="84">
        <v>0</v>
      </c>
      <c r="O45" s="84">
        <v>0</v>
      </c>
      <c r="P45" s="84">
        <f>SUM(O45-N45)</f>
        <v>0</v>
      </c>
      <c r="Q45" s="84">
        <v>0</v>
      </c>
      <c r="R45" s="84">
        <v>0</v>
      </c>
      <c r="S45" s="84">
        <f aca="true" t="shared" si="14" ref="S45:S51">SUM(R45-Q45)</f>
        <v>0</v>
      </c>
      <c r="T45" s="84">
        <v>0</v>
      </c>
      <c r="U45" s="84">
        <v>0</v>
      </c>
      <c r="V45" s="84">
        <f>SUM(U45-T45)</f>
        <v>0</v>
      </c>
    </row>
    <row r="46" spans="1:22" s="9" customFormat="1" ht="12.75">
      <c r="A46" s="63" t="s">
        <v>70</v>
      </c>
      <c r="B46" s="84">
        <f t="shared" si="12"/>
        <v>25000</v>
      </c>
      <c r="C46" s="84">
        <f t="shared" si="13"/>
        <v>25000</v>
      </c>
      <c r="D46" s="84">
        <f t="shared" si="0"/>
        <v>0</v>
      </c>
      <c r="E46" s="84">
        <v>10000</v>
      </c>
      <c r="F46" s="84">
        <v>10000</v>
      </c>
      <c r="G46" s="84">
        <f t="shared" si="1"/>
        <v>0</v>
      </c>
      <c r="H46" s="84">
        <v>0</v>
      </c>
      <c r="I46" s="84">
        <v>0</v>
      </c>
      <c r="J46" s="84">
        <f t="shared" si="2"/>
        <v>0</v>
      </c>
      <c r="K46" s="84">
        <v>0</v>
      </c>
      <c r="L46" s="84">
        <v>0</v>
      </c>
      <c r="M46" s="84">
        <f t="shared" si="3"/>
        <v>0</v>
      </c>
      <c r="N46" s="84">
        <v>0</v>
      </c>
      <c r="O46" s="84">
        <v>0</v>
      </c>
      <c r="P46" s="84">
        <f t="shared" si="4"/>
        <v>0</v>
      </c>
      <c r="Q46" s="84">
        <v>0</v>
      </c>
      <c r="R46" s="84">
        <v>0</v>
      </c>
      <c r="S46" s="84">
        <f t="shared" si="14"/>
        <v>0</v>
      </c>
      <c r="T46" s="84">
        <v>15000</v>
      </c>
      <c r="U46" s="84">
        <v>15000</v>
      </c>
      <c r="V46" s="84">
        <f t="shared" si="6"/>
        <v>0</v>
      </c>
    </row>
    <row r="47" spans="1:22" s="9" customFormat="1" ht="12.75">
      <c r="A47" s="63" t="s">
        <v>71</v>
      </c>
      <c r="B47" s="84">
        <f t="shared" si="12"/>
        <v>80000</v>
      </c>
      <c r="C47" s="84">
        <f t="shared" si="13"/>
        <v>80000</v>
      </c>
      <c r="D47" s="84">
        <f t="shared" si="0"/>
        <v>0</v>
      </c>
      <c r="E47" s="84">
        <v>50000</v>
      </c>
      <c r="F47" s="84">
        <v>50000</v>
      </c>
      <c r="G47" s="84">
        <f t="shared" si="1"/>
        <v>0</v>
      </c>
      <c r="H47" s="84">
        <v>30000</v>
      </c>
      <c r="I47" s="84">
        <v>30000</v>
      </c>
      <c r="J47" s="84">
        <f t="shared" si="2"/>
        <v>0</v>
      </c>
      <c r="K47" s="84">
        <v>0</v>
      </c>
      <c r="L47" s="84">
        <v>0</v>
      </c>
      <c r="M47" s="84">
        <f t="shared" si="3"/>
        <v>0</v>
      </c>
      <c r="N47" s="84">
        <v>0</v>
      </c>
      <c r="O47" s="84">
        <v>0</v>
      </c>
      <c r="P47" s="84">
        <f t="shared" si="4"/>
        <v>0</v>
      </c>
      <c r="Q47" s="84">
        <v>0</v>
      </c>
      <c r="R47" s="84">
        <v>0</v>
      </c>
      <c r="S47" s="84">
        <f t="shared" si="14"/>
        <v>0</v>
      </c>
      <c r="T47" s="84">
        <v>0</v>
      </c>
      <c r="U47" s="84">
        <v>0</v>
      </c>
      <c r="V47" s="84">
        <f t="shared" si="6"/>
        <v>0</v>
      </c>
    </row>
    <row r="48" spans="1:22" s="9" customFormat="1" ht="12.75">
      <c r="A48" s="63" t="s">
        <v>72</v>
      </c>
      <c r="B48" s="84">
        <f t="shared" si="12"/>
        <v>15000</v>
      </c>
      <c r="C48" s="84">
        <f t="shared" si="13"/>
        <v>15000</v>
      </c>
      <c r="D48" s="84">
        <f t="shared" si="0"/>
        <v>0</v>
      </c>
      <c r="E48" s="84">
        <v>0</v>
      </c>
      <c r="F48" s="84">
        <v>0</v>
      </c>
      <c r="G48" s="84">
        <f t="shared" si="1"/>
        <v>0</v>
      </c>
      <c r="H48" s="84">
        <v>0</v>
      </c>
      <c r="I48" s="84">
        <v>0</v>
      </c>
      <c r="J48" s="84">
        <f t="shared" si="2"/>
        <v>0</v>
      </c>
      <c r="K48" s="84">
        <v>0</v>
      </c>
      <c r="L48" s="84">
        <v>0</v>
      </c>
      <c r="M48" s="84">
        <f t="shared" si="3"/>
        <v>0</v>
      </c>
      <c r="N48" s="84">
        <v>0</v>
      </c>
      <c r="O48" s="84">
        <v>0</v>
      </c>
      <c r="P48" s="84">
        <f t="shared" si="4"/>
        <v>0</v>
      </c>
      <c r="Q48" s="84">
        <v>0</v>
      </c>
      <c r="R48" s="84">
        <v>0</v>
      </c>
      <c r="S48" s="84">
        <f t="shared" si="14"/>
        <v>0</v>
      </c>
      <c r="T48" s="84">
        <v>15000</v>
      </c>
      <c r="U48" s="84">
        <v>15000</v>
      </c>
      <c r="V48" s="84">
        <f t="shared" si="6"/>
        <v>0</v>
      </c>
    </row>
    <row r="49" spans="1:22" s="9" customFormat="1" ht="12.75">
      <c r="A49" s="63" t="s">
        <v>193</v>
      </c>
      <c r="B49" s="84">
        <f t="shared" si="12"/>
        <v>30000</v>
      </c>
      <c r="C49" s="84">
        <f t="shared" si="13"/>
        <v>30000</v>
      </c>
      <c r="D49" s="84">
        <f t="shared" si="0"/>
        <v>0</v>
      </c>
      <c r="E49" s="84">
        <v>10000</v>
      </c>
      <c r="F49" s="84">
        <v>10000</v>
      </c>
      <c r="G49" s="84">
        <f t="shared" si="1"/>
        <v>0</v>
      </c>
      <c r="H49" s="84">
        <v>0</v>
      </c>
      <c r="I49" s="84">
        <v>0</v>
      </c>
      <c r="J49" s="84">
        <f t="shared" si="2"/>
        <v>0</v>
      </c>
      <c r="K49" s="84">
        <v>0</v>
      </c>
      <c r="L49" s="84">
        <v>0</v>
      </c>
      <c r="M49" s="84">
        <f t="shared" si="3"/>
        <v>0</v>
      </c>
      <c r="N49" s="84">
        <v>0</v>
      </c>
      <c r="O49" s="84">
        <v>0</v>
      </c>
      <c r="P49" s="84">
        <f t="shared" si="4"/>
        <v>0</v>
      </c>
      <c r="Q49" s="84">
        <v>0</v>
      </c>
      <c r="R49" s="84">
        <v>0</v>
      </c>
      <c r="S49" s="84">
        <f t="shared" si="14"/>
        <v>0</v>
      </c>
      <c r="T49" s="84">
        <v>20000</v>
      </c>
      <c r="U49" s="84">
        <v>20000</v>
      </c>
      <c r="V49" s="84">
        <f t="shared" si="6"/>
        <v>0</v>
      </c>
    </row>
    <row r="50" spans="1:22" s="9" customFormat="1" ht="12.75">
      <c r="A50" s="63" t="s">
        <v>194</v>
      </c>
      <c r="B50" s="84">
        <f t="shared" si="12"/>
        <v>0</v>
      </c>
      <c r="C50" s="84">
        <f t="shared" si="13"/>
        <v>16445</v>
      </c>
      <c r="D50" s="84">
        <f>SUM(C50-B50)</f>
        <v>16445</v>
      </c>
      <c r="E50" s="84">
        <v>0</v>
      </c>
      <c r="F50" s="84">
        <v>0</v>
      </c>
      <c r="G50" s="84">
        <f>SUM(F50-E50)</f>
        <v>0</v>
      </c>
      <c r="H50" s="84">
        <v>0</v>
      </c>
      <c r="I50" s="84">
        <v>0</v>
      </c>
      <c r="J50" s="84">
        <f>SUM(I50-H50)</f>
        <v>0</v>
      </c>
      <c r="K50" s="84">
        <v>0</v>
      </c>
      <c r="L50" s="84">
        <v>16445</v>
      </c>
      <c r="M50" s="84">
        <f>SUM(L50-K50)</f>
        <v>16445</v>
      </c>
      <c r="N50" s="84">
        <v>0</v>
      </c>
      <c r="O50" s="84">
        <v>0</v>
      </c>
      <c r="P50" s="84">
        <f>SUM(O50-N50)</f>
        <v>0</v>
      </c>
      <c r="Q50" s="84">
        <v>0</v>
      </c>
      <c r="R50" s="84">
        <v>0</v>
      </c>
      <c r="S50" s="84">
        <f t="shared" si="14"/>
        <v>0</v>
      </c>
      <c r="T50" s="84">
        <v>0</v>
      </c>
      <c r="U50" s="84">
        <v>0</v>
      </c>
      <c r="V50" s="84">
        <f>SUM(U50-T50)</f>
        <v>0</v>
      </c>
    </row>
    <row r="51" spans="1:22" s="9" customFormat="1" ht="12.75">
      <c r="A51" s="58" t="s">
        <v>153</v>
      </c>
      <c r="B51" s="84">
        <f t="shared" si="12"/>
        <v>0</v>
      </c>
      <c r="C51" s="84">
        <f t="shared" si="13"/>
        <v>12492</v>
      </c>
      <c r="D51" s="84">
        <f>SUM(C51-B51)</f>
        <v>12492</v>
      </c>
      <c r="E51" s="84">
        <v>0</v>
      </c>
      <c r="F51" s="84">
        <v>0</v>
      </c>
      <c r="G51" s="84">
        <f>SUM(F51-E51)</f>
        <v>0</v>
      </c>
      <c r="H51" s="84">
        <v>0</v>
      </c>
      <c r="I51" s="84">
        <v>0</v>
      </c>
      <c r="J51" s="84">
        <f>SUM(I51-H51)</f>
        <v>0</v>
      </c>
      <c r="K51" s="84">
        <v>0</v>
      </c>
      <c r="L51" s="84">
        <v>12492</v>
      </c>
      <c r="M51" s="84">
        <f>SUM(L51-K51)</f>
        <v>12492</v>
      </c>
      <c r="N51" s="84">
        <v>0</v>
      </c>
      <c r="O51" s="84">
        <v>0</v>
      </c>
      <c r="P51" s="84">
        <f>SUM(O51-N51)</f>
        <v>0</v>
      </c>
      <c r="Q51" s="84">
        <v>0</v>
      </c>
      <c r="R51" s="84">
        <v>0</v>
      </c>
      <c r="S51" s="84">
        <f t="shared" si="14"/>
        <v>0</v>
      </c>
      <c r="T51" s="84">
        <v>0</v>
      </c>
      <c r="U51" s="84">
        <v>0</v>
      </c>
      <c r="V51" s="84">
        <f>SUM(U51-T51)</f>
        <v>0</v>
      </c>
    </row>
    <row r="52" spans="1:22" s="9" customFormat="1" ht="12.75">
      <c r="A52" s="58" t="s">
        <v>73</v>
      </c>
      <c r="B52" s="84">
        <f t="shared" si="12"/>
        <v>80000</v>
      </c>
      <c r="C52" s="84">
        <f t="shared" si="13"/>
        <v>80000</v>
      </c>
      <c r="D52" s="84">
        <f t="shared" si="0"/>
        <v>0</v>
      </c>
      <c r="E52" s="84">
        <v>40000</v>
      </c>
      <c r="F52" s="84">
        <v>40000</v>
      </c>
      <c r="G52" s="84">
        <f t="shared" si="1"/>
        <v>0</v>
      </c>
      <c r="H52" s="84">
        <v>40000</v>
      </c>
      <c r="I52" s="84">
        <v>40000</v>
      </c>
      <c r="J52" s="84">
        <f t="shared" si="2"/>
        <v>0</v>
      </c>
      <c r="K52" s="84">
        <v>0</v>
      </c>
      <c r="L52" s="84">
        <v>0</v>
      </c>
      <c r="M52" s="84">
        <f t="shared" si="3"/>
        <v>0</v>
      </c>
      <c r="N52" s="84">
        <v>0</v>
      </c>
      <c r="O52" s="84">
        <v>0</v>
      </c>
      <c r="P52" s="84">
        <f t="shared" si="4"/>
        <v>0</v>
      </c>
      <c r="Q52" s="84">
        <v>0</v>
      </c>
      <c r="R52" s="84">
        <v>0</v>
      </c>
      <c r="S52" s="84">
        <f aca="true" t="shared" si="15" ref="S52:S64">SUM(R52-Q52)</f>
        <v>0</v>
      </c>
      <c r="T52" s="84">
        <v>0</v>
      </c>
      <c r="U52" s="84">
        <v>0</v>
      </c>
      <c r="V52" s="84">
        <f t="shared" si="6"/>
        <v>0</v>
      </c>
    </row>
    <row r="53" spans="1:22" s="9" customFormat="1" ht="12.75">
      <c r="A53" s="63" t="s">
        <v>74</v>
      </c>
      <c r="B53" s="84">
        <f t="shared" si="12"/>
        <v>49997</v>
      </c>
      <c r="C53" s="84">
        <f t="shared" si="13"/>
        <v>49997</v>
      </c>
      <c r="D53" s="84">
        <f t="shared" si="0"/>
        <v>0</v>
      </c>
      <c r="E53" s="84">
        <v>2997</v>
      </c>
      <c r="F53" s="84">
        <v>2997</v>
      </c>
      <c r="G53" s="84">
        <f t="shared" si="1"/>
        <v>0</v>
      </c>
      <c r="H53" s="84">
        <v>47000</v>
      </c>
      <c r="I53" s="84">
        <v>47000</v>
      </c>
      <c r="J53" s="84">
        <f t="shared" si="2"/>
        <v>0</v>
      </c>
      <c r="K53" s="84">
        <v>0</v>
      </c>
      <c r="L53" s="84">
        <v>0</v>
      </c>
      <c r="M53" s="84">
        <f t="shared" si="3"/>
        <v>0</v>
      </c>
      <c r="N53" s="84">
        <v>0</v>
      </c>
      <c r="O53" s="84">
        <v>0</v>
      </c>
      <c r="P53" s="84">
        <f t="shared" si="4"/>
        <v>0</v>
      </c>
      <c r="Q53" s="84">
        <v>0</v>
      </c>
      <c r="R53" s="84">
        <v>0</v>
      </c>
      <c r="S53" s="84">
        <f t="shared" si="15"/>
        <v>0</v>
      </c>
      <c r="T53" s="84">
        <v>0</v>
      </c>
      <c r="U53" s="84">
        <v>0</v>
      </c>
      <c r="V53" s="84">
        <f t="shared" si="6"/>
        <v>0</v>
      </c>
    </row>
    <row r="54" spans="1:22" s="9" customFormat="1" ht="12.75">
      <c r="A54" s="63" t="s">
        <v>75</v>
      </c>
      <c r="B54" s="84">
        <f t="shared" si="12"/>
        <v>10000</v>
      </c>
      <c r="C54" s="84">
        <f t="shared" si="13"/>
        <v>10000</v>
      </c>
      <c r="D54" s="84">
        <f t="shared" si="0"/>
        <v>0</v>
      </c>
      <c r="E54" s="84">
        <v>0</v>
      </c>
      <c r="F54" s="84">
        <v>0</v>
      </c>
      <c r="G54" s="84">
        <f t="shared" si="1"/>
        <v>0</v>
      </c>
      <c r="H54" s="84">
        <v>0</v>
      </c>
      <c r="I54" s="84">
        <v>0</v>
      </c>
      <c r="J54" s="84">
        <f t="shared" si="2"/>
        <v>0</v>
      </c>
      <c r="K54" s="84">
        <v>10000</v>
      </c>
      <c r="L54" s="84">
        <v>10000</v>
      </c>
      <c r="M54" s="84">
        <f t="shared" si="3"/>
        <v>0</v>
      </c>
      <c r="N54" s="84">
        <v>0</v>
      </c>
      <c r="O54" s="84">
        <v>0</v>
      </c>
      <c r="P54" s="84">
        <f t="shared" si="4"/>
        <v>0</v>
      </c>
      <c r="Q54" s="84">
        <v>0</v>
      </c>
      <c r="R54" s="84">
        <v>0</v>
      </c>
      <c r="S54" s="84">
        <f t="shared" si="15"/>
        <v>0</v>
      </c>
      <c r="T54" s="84">
        <v>0</v>
      </c>
      <c r="U54" s="84">
        <v>0</v>
      </c>
      <c r="V54" s="84">
        <f t="shared" si="6"/>
        <v>0</v>
      </c>
    </row>
    <row r="55" spans="1:22" s="10" customFormat="1" ht="12.75">
      <c r="A55" s="63" t="s">
        <v>76</v>
      </c>
      <c r="B55" s="84">
        <f t="shared" si="12"/>
        <v>120000</v>
      </c>
      <c r="C55" s="84">
        <f t="shared" si="13"/>
        <v>120000</v>
      </c>
      <c r="D55" s="84">
        <f t="shared" si="0"/>
        <v>0</v>
      </c>
      <c r="E55" s="84">
        <v>0</v>
      </c>
      <c r="F55" s="84">
        <v>0</v>
      </c>
      <c r="G55" s="84">
        <f t="shared" si="1"/>
        <v>0</v>
      </c>
      <c r="H55" s="84">
        <v>0</v>
      </c>
      <c r="I55" s="84">
        <v>0</v>
      </c>
      <c r="J55" s="84">
        <f t="shared" si="2"/>
        <v>0</v>
      </c>
      <c r="K55" s="84">
        <v>0</v>
      </c>
      <c r="L55" s="84">
        <v>0</v>
      </c>
      <c r="M55" s="84">
        <f t="shared" si="3"/>
        <v>0</v>
      </c>
      <c r="N55" s="84">
        <v>0</v>
      </c>
      <c r="O55" s="84">
        <v>0</v>
      </c>
      <c r="P55" s="84">
        <f t="shared" si="4"/>
        <v>0</v>
      </c>
      <c r="Q55" s="84">
        <v>0</v>
      </c>
      <c r="R55" s="84">
        <v>0</v>
      </c>
      <c r="S55" s="84">
        <f t="shared" si="15"/>
        <v>0</v>
      </c>
      <c r="T55" s="84">
        <v>120000</v>
      </c>
      <c r="U55" s="84">
        <v>120000</v>
      </c>
      <c r="V55" s="84">
        <f t="shared" si="6"/>
        <v>0</v>
      </c>
    </row>
    <row r="56" spans="1:22" s="10" customFormat="1" ht="12.75">
      <c r="A56" s="63" t="s">
        <v>77</v>
      </c>
      <c r="B56" s="84">
        <f t="shared" si="12"/>
        <v>15000</v>
      </c>
      <c r="C56" s="84">
        <f t="shared" si="13"/>
        <v>15000</v>
      </c>
      <c r="D56" s="84">
        <f t="shared" si="0"/>
        <v>0</v>
      </c>
      <c r="E56" s="84">
        <v>15000</v>
      </c>
      <c r="F56" s="84">
        <v>15000</v>
      </c>
      <c r="G56" s="84">
        <f t="shared" si="1"/>
        <v>0</v>
      </c>
      <c r="H56" s="84">
        <v>0</v>
      </c>
      <c r="I56" s="84">
        <v>0</v>
      </c>
      <c r="J56" s="84">
        <f t="shared" si="2"/>
        <v>0</v>
      </c>
      <c r="K56" s="84">
        <v>0</v>
      </c>
      <c r="L56" s="84">
        <v>0</v>
      </c>
      <c r="M56" s="84">
        <f t="shared" si="3"/>
        <v>0</v>
      </c>
      <c r="N56" s="84">
        <v>0</v>
      </c>
      <c r="O56" s="84">
        <v>0</v>
      </c>
      <c r="P56" s="84">
        <f t="shared" si="4"/>
        <v>0</v>
      </c>
      <c r="Q56" s="84">
        <v>0</v>
      </c>
      <c r="R56" s="84">
        <v>0</v>
      </c>
      <c r="S56" s="84">
        <f t="shared" si="15"/>
        <v>0</v>
      </c>
      <c r="T56" s="84">
        <v>0</v>
      </c>
      <c r="U56" s="84">
        <v>0</v>
      </c>
      <c r="V56" s="84">
        <f t="shared" si="6"/>
        <v>0</v>
      </c>
    </row>
    <row r="57" spans="1:22" s="9" customFormat="1" ht="12.75">
      <c r="A57" s="63" t="s">
        <v>78</v>
      </c>
      <c r="B57" s="84">
        <f t="shared" si="12"/>
        <v>30000</v>
      </c>
      <c r="C57" s="84">
        <f t="shared" si="13"/>
        <v>30000</v>
      </c>
      <c r="D57" s="84">
        <f t="shared" si="0"/>
        <v>0</v>
      </c>
      <c r="E57" s="84">
        <v>0</v>
      </c>
      <c r="F57" s="84">
        <v>0</v>
      </c>
      <c r="G57" s="84">
        <f t="shared" si="1"/>
        <v>0</v>
      </c>
      <c r="H57" s="84">
        <v>0</v>
      </c>
      <c r="I57" s="84">
        <v>0</v>
      </c>
      <c r="J57" s="84">
        <f t="shared" si="2"/>
        <v>0</v>
      </c>
      <c r="K57" s="84">
        <v>0</v>
      </c>
      <c r="L57" s="84">
        <v>0</v>
      </c>
      <c r="M57" s="84">
        <f t="shared" si="3"/>
        <v>0</v>
      </c>
      <c r="N57" s="84">
        <v>0</v>
      </c>
      <c r="O57" s="84">
        <v>0</v>
      </c>
      <c r="P57" s="84">
        <f t="shared" si="4"/>
        <v>0</v>
      </c>
      <c r="Q57" s="84">
        <v>0</v>
      </c>
      <c r="R57" s="84">
        <v>0</v>
      </c>
      <c r="S57" s="84">
        <f t="shared" si="15"/>
        <v>0</v>
      </c>
      <c r="T57" s="84">
        <v>30000</v>
      </c>
      <c r="U57" s="84">
        <v>30000</v>
      </c>
      <c r="V57" s="84">
        <f t="shared" si="6"/>
        <v>0</v>
      </c>
    </row>
    <row r="58" spans="1:22" s="9" customFormat="1" ht="12.75">
      <c r="A58" s="56" t="s">
        <v>36</v>
      </c>
      <c r="B58" s="84">
        <f t="shared" si="12"/>
        <v>30000</v>
      </c>
      <c r="C58" s="84">
        <f t="shared" si="13"/>
        <v>30000</v>
      </c>
      <c r="D58" s="84">
        <f t="shared" si="0"/>
        <v>0</v>
      </c>
      <c r="E58" s="84">
        <v>0</v>
      </c>
      <c r="F58" s="84">
        <v>0</v>
      </c>
      <c r="G58" s="84">
        <f t="shared" si="1"/>
        <v>0</v>
      </c>
      <c r="H58" s="84">
        <v>10000</v>
      </c>
      <c r="I58" s="84">
        <v>10000</v>
      </c>
      <c r="J58" s="84">
        <f t="shared" si="2"/>
        <v>0</v>
      </c>
      <c r="K58" s="84">
        <v>0</v>
      </c>
      <c r="L58" s="84">
        <v>0</v>
      </c>
      <c r="M58" s="84">
        <f t="shared" si="3"/>
        <v>0</v>
      </c>
      <c r="N58" s="84">
        <v>0</v>
      </c>
      <c r="O58" s="84">
        <v>0</v>
      </c>
      <c r="P58" s="84">
        <f t="shared" si="4"/>
        <v>0</v>
      </c>
      <c r="Q58" s="84">
        <v>0</v>
      </c>
      <c r="R58" s="84">
        <v>0</v>
      </c>
      <c r="S58" s="84">
        <f t="shared" si="15"/>
        <v>0</v>
      </c>
      <c r="T58" s="84">
        <v>20000</v>
      </c>
      <c r="U58" s="84">
        <v>20000</v>
      </c>
      <c r="V58" s="84">
        <f t="shared" si="6"/>
        <v>0</v>
      </c>
    </row>
    <row r="59" spans="1:22" s="10" customFormat="1" ht="12.75">
      <c r="A59" s="56" t="s">
        <v>31</v>
      </c>
      <c r="B59" s="83">
        <f t="shared" si="12"/>
        <v>158000</v>
      </c>
      <c r="C59" s="83">
        <f t="shared" si="13"/>
        <v>167219</v>
      </c>
      <c r="D59" s="83">
        <f t="shared" si="0"/>
        <v>9219</v>
      </c>
      <c r="E59" s="83">
        <f>SUM(E60)</f>
        <v>38000</v>
      </c>
      <c r="F59" s="83">
        <f>SUM(F60)</f>
        <v>38000</v>
      </c>
      <c r="G59" s="83">
        <f t="shared" si="1"/>
        <v>0</v>
      </c>
      <c r="H59" s="83">
        <f>SUM(H60)</f>
        <v>10000</v>
      </c>
      <c r="I59" s="83">
        <f>SUM(I60)</f>
        <v>13000</v>
      </c>
      <c r="J59" s="83">
        <f t="shared" si="2"/>
        <v>3000</v>
      </c>
      <c r="K59" s="83">
        <f>SUM(K60)</f>
        <v>0</v>
      </c>
      <c r="L59" s="83">
        <f>SUM(L60)</f>
        <v>6219</v>
      </c>
      <c r="M59" s="83">
        <f t="shared" si="3"/>
        <v>6219</v>
      </c>
      <c r="N59" s="83">
        <f>SUM(N60)</f>
        <v>0</v>
      </c>
      <c r="O59" s="83">
        <f>SUM(O60)</f>
        <v>0</v>
      </c>
      <c r="P59" s="83">
        <f t="shared" si="4"/>
        <v>0</v>
      </c>
      <c r="Q59" s="83">
        <f>SUM(Q60)</f>
        <v>0</v>
      </c>
      <c r="R59" s="83">
        <f>SUM(R60)</f>
        <v>0</v>
      </c>
      <c r="S59" s="83">
        <f t="shared" si="15"/>
        <v>0</v>
      </c>
      <c r="T59" s="83">
        <f>SUM(T60)</f>
        <v>110000</v>
      </c>
      <c r="U59" s="83">
        <f>SUM(U60)</f>
        <v>110000</v>
      </c>
      <c r="V59" s="83">
        <f t="shared" si="6"/>
        <v>0</v>
      </c>
    </row>
    <row r="60" spans="1:22" s="10" customFormat="1" ht="12.75">
      <c r="A60" s="56" t="s">
        <v>32</v>
      </c>
      <c r="B60" s="83">
        <f t="shared" si="12"/>
        <v>158000</v>
      </c>
      <c r="C60" s="83">
        <f t="shared" si="13"/>
        <v>167219</v>
      </c>
      <c r="D60" s="83">
        <f t="shared" si="0"/>
        <v>9219</v>
      </c>
      <c r="E60" s="83">
        <f>SUM(E61)</f>
        <v>38000</v>
      </c>
      <c r="F60" s="83">
        <f>SUM(F61)</f>
        <v>38000</v>
      </c>
      <c r="G60" s="83">
        <f t="shared" si="1"/>
        <v>0</v>
      </c>
      <c r="H60" s="83">
        <f>SUM(H61)</f>
        <v>10000</v>
      </c>
      <c r="I60" s="83">
        <f>SUM(I61)</f>
        <v>13000</v>
      </c>
      <c r="J60" s="83">
        <f t="shared" si="2"/>
        <v>3000</v>
      </c>
      <c r="K60" s="83">
        <f>SUM(K61)</f>
        <v>0</v>
      </c>
      <c r="L60" s="83">
        <f>SUM(L61)</f>
        <v>6219</v>
      </c>
      <c r="M60" s="83">
        <f t="shared" si="3"/>
        <v>6219</v>
      </c>
      <c r="N60" s="83">
        <f>SUM(N61)</f>
        <v>0</v>
      </c>
      <c r="O60" s="83">
        <f>SUM(O61)</f>
        <v>0</v>
      </c>
      <c r="P60" s="83">
        <f t="shared" si="4"/>
        <v>0</v>
      </c>
      <c r="Q60" s="83">
        <f>SUM(Q61)</f>
        <v>0</v>
      </c>
      <c r="R60" s="83">
        <f>SUM(R61)</f>
        <v>0</v>
      </c>
      <c r="S60" s="83">
        <f t="shared" si="15"/>
        <v>0</v>
      </c>
      <c r="T60" s="83">
        <f>SUM(T61)</f>
        <v>110000</v>
      </c>
      <c r="U60" s="83">
        <f>SUM(U61)</f>
        <v>110000</v>
      </c>
      <c r="V60" s="83">
        <f t="shared" si="6"/>
        <v>0</v>
      </c>
    </row>
    <row r="61" spans="1:22" s="10" customFormat="1" ht="12.75">
      <c r="A61" s="58" t="s">
        <v>37</v>
      </c>
      <c r="B61" s="83">
        <f t="shared" si="12"/>
        <v>158000</v>
      </c>
      <c r="C61" s="83">
        <f t="shared" si="13"/>
        <v>167219</v>
      </c>
      <c r="D61" s="83">
        <f t="shared" si="0"/>
        <v>9219</v>
      </c>
      <c r="E61" s="82">
        <f>SUM(E62+E63+E64+E65)</f>
        <v>38000</v>
      </c>
      <c r="F61" s="82">
        <f>SUM(F62+F63+F64+F65)</f>
        <v>38000</v>
      </c>
      <c r="G61" s="83">
        <f t="shared" si="1"/>
        <v>0</v>
      </c>
      <c r="H61" s="82">
        <f>SUM(H62+H63+H64+H65)</f>
        <v>10000</v>
      </c>
      <c r="I61" s="82">
        <f>SUM(I62+I63+I64+I65)</f>
        <v>13000</v>
      </c>
      <c r="J61" s="83">
        <f t="shared" si="2"/>
        <v>3000</v>
      </c>
      <c r="K61" s="82">
        <f>SUM(K62+K63+K64+K65)</f>
        <v>0</v>
      </c>
      <c r="L61" s="82">
        <f>SUM(L62+L63+L64+L65)</f>
        <v>6219</v>
      </c>
      <c r="M61" s="83">
        <f t="shared" si="3"/>
        <v>6219</v>
      </c>
      <c r="N61" s="82">
        <f>SUM(N62+N63+N64+N65)</f>
        <v>0</v>
      </c>
      <c r="O61" s="82">
        <f>SUM(O62+O63+O64+O65)</f>
        <v>0</v>
      </c>
      <c r="P61" s="83">
        <f t="shared" si="4"/>
        <v>0</v>
      </c>
      <c r="Q61" s="82">
        <f>SUM(Q62+Q63+Q64+Q65)</f>
        <v>0</v>
      </c>
      <c r="R61" s="82">
        <f>SUM(R62+R63+R64+R65)</f>
        <v>0</v>
      </c>
      <c r="S61" s="83">
        <f t="shared" si="15"/>
        <v>0</v>
      </c>
      <c r="T61" s="82">
        <f>SUM(T62+T63+T64+T65)</f>
        <v>110000</v>
      </c>
      <c r="U61" s="82">
        <f>SUM(U62+U63+U64+U65)</f>
        <v>110000</v>
      </c>
      <c r="V61" s="83">
        <f t="shared" si="6"/>
        <v>0</v>
      </c>
    </row>
    <row r="62" spans="1:22" s="9" customFormat="1" ht="12.75">
      <c r="A62" s="63" t="s">
        <v>34</v>
      </c>
      <c r="B62" s="84">
        <f t="shared" si="12"/>
        <v>120000</v>
      </c>
      <c r="C62" s="84">
        <f t="shared" si="13"/>
        <v>120000</v>
      </c>
      <c r="D62" s="84">
        <f t="shared" si="0"/>
        <v>0</v>
      </c>
      <c r="E62" s="86">
        <v>10000</v>
      </c>
      <c r="F62" s="86">
        <v>10000</v>
      </c>
      <c r="G62" s="84">
        <f t="shared" si="1"/>
        <v>0</v>
      </c>
      <c r="H62" s="86">
        <v>0</v>
      </c>
      <c r="I62" s="86">
        <v>0</v>
      </c>
      <c r="J62" s="84">
        <f t="shared" si="2"/>
        <v>0</v>
      </c>
      <c r="K62" s="84">
        <v>0</v>
      </c>
      <c r="L62" s="84">
        <v>0</v>
      </c>
      <c r="M62" s="84">
        <f t="shared" si="3"/>
        <v>0</v>
      </c>
      <c r="N62" s="86">
        <v>0</v>
      </c>
      <c r="O62" s="86">
        <v>0</v>
      </c>
      <c r="P62" s="84">
        <f t="shared" si="4"/>
        <v>0</v>
      </c>
      <c r="Q62" s="86">
        <v>0</v>
      </c>
      <c r="R62" s="86">
        <v>0</v>
      </c>
      <c r="S62" s="84">
        <f t="shared" si="15"/>
        <v>0</v>
      </c>
      <c r="T62" s="86">
        <v>110000</v>
      </c>
      <c r="U62" s="86">
        <v>110000</v>
      </c>
      <c r="V62" s="84">
        <f t="shared" si="6"/>
        <v>0</v>
      </c>
    </row>
    <row r="63" spans="1:22" s="9" customFormat="1" ht="12.75">
      <c r="A63" s="58" t="s">
        <v>79</v>
      </c>
      <c r="B63" s="84">
        <f t="shared" si="12"/>
        <v>8000</v>
      </c>
      <c r="C63" s="84">
        <f t="shared" si="13"/>
        <v>11000</v>
      </c>
      <c r="D63" s="84">
        <f t="shared" si="0"/>
        <v>3000</v>
      </c>
      <c r="E63" s="84">
        <v>0</v>
      </c>
      <c r="F63" s="84">
        <v>0</v>
      </c>
      <c r="G63" s="84">
        <f t="shared" si="1"/>
        <v>0</v>
      </c>
      <c r="H63" s="86">
        <v>8000</v>
      </c>
      <c r="I63" s="86">
        <v>11000</v>
      </c>
      <c r="J63" s="84">
        <f t="shared" si="2"/>
        <v>3000</v>
      </c>
      <c r="K63" s="84">
        <v>0</v>
      </c>
      <c r="L63" s="84">
        <v>0</v>
      </c>
      <c r="M63" s="84">
        <f t="shared" si="3"/>
        <v>0</v>
      </c>
      <c r="N63" s="86">
        <v>0</v>
      </c>
      <c r="O63" s="86">
        <v>0</v>
      </c>
      <c r="P63" s="84">
        <f t="shared" si="4"/>
        <v>0</v>
      </c>
      <c r="Q63" s="86">
        <v>0</v>
      </c>
      <c r="R63" s="86">
        <v>0</v>
      </c>
      <c r="S63" s="84">
        <f t="shared" si="15"/>
        <v>0</v>
      </c>
      <c r="T63" s="86">
        <v>0</v>
      </c>
      <c r="U63" s="86">
        <v>0</v>
      </c>
      <c r="V63" s="84">
        <f t="shared" si="6"/>
        <v>0</v>
      </c>
    </row>
    <row r="64" spans="1:22" s="9" customFormat="1" ht="12.75">
      <c r="A64" s="58" t="s">
        <v>195</v>
      </c>
      <c r="B64" s="84">
        <f t="shared" si="12"/>
        <v>30000</v>
      </c>
      <c r="C64" s="84">
        <f t="shared" si="13"/>
        <v>30000</v>
      </c>
      <c r="D64" s="84">
        <f t="shared" si="0"/>
        <v>0</v>
      </c>
      <c r="E64" s="86">
        <v>28000</v>
      </c>
      <c r="F64" s="86">
        <v>28000</v>
      </c>
      <c r="G64" s="84">
        <f t="shared" si="1"/>
        <v>0</v>
      </c>
      <c r="H64" s="86">
        <v>2000</v>
      </c>
      <c r="I64" s="86">
        <v>2000</v>
      </c>
      <c r="J64" s="84">
        <f t="shared" si="2"/>
        <v>0</v>
      </c>
      <c r="K64" s="84">
        <v>0</v>
      </c>
      <c r="L64" s="84">
        <v>0</v>
      </c>
      <c r="M64" s="84">
        <f t="shared" si="3"/>
        <v>0</v>
      </c>
      <c r="N64" s="86">
        <v>0</v>
      </c>
      <c r="O64" s="86">
        <v>0</v>
      </c>
      <c r="P64" s="84">
        <f t="shared" si="4"/>
        <v>0</v>
      </c>
      <c r="Q64" s="86">
        <v>0</v>
      </c>
      <c r="R64" s="86">
        <v>0</v>
      </c>
      <c r="S64" s="84">
        <f t="shared" si="15"/>
        <v>0</v>
      </c>
      <c r="T64" s="86">
        <v>0</v>
      </c>
      <c r="U64" s="86">
        <v>0</v>
      </c>
      <c r="V64" s="84">
        <f t="shared" si="6"/>
        <v>0</v>
      </c>
    </row>
    <row r="65" spans="1:22" s="9" customFormat="1" ht="12.75">
      <c r="A65" s="56" t="s">
        <v>23</v>
      </c>
      <c r="B65" s="84">
        <f t="shared" si="12"/>
        <v>0</v>
      </c>
      <c r="C65" s="84">
        <f t="shared" si="13"/>
        <v>6219</v>
      </c>
      <c r="D65" s="84">
        <f>SUM(C65-B65)</f>
        <v>6219</v>
      </c>
      <c r="E65" s="86">
        <v>0</v>
      </c>
      <c r="F65" s="86">
        <v>0</v>
      </c>
      <c r="G65" s="84">
        <f>SUM(F65-E65)</f>
        <v>0</v>
      </c>
      <c r="H65" s="86">
        <v>0</v>
      </c>
      <c r="I65" s="86">
        <v>0</v>
      </c>
      <c r="J65" s="84">
        <f>SUM(I65-H65)</f>
        <v>0</v>
      </c>
      <c r="K65" s="84">
        <v>0</v>
      </c>
      <c r="L65" s="84">
        <v>6219</v>
      </c>
      <c r="M65" s="84">
        <f>SUM(L65-K65)</f>
        <v>6219</v>
      </c>
      <c r="N65" s="86">
        <v>0</v>
      </c>
      <c r="O65" s="86">
        <v>0</v>
      </c>
      <c r="P65" s="84">
        <f>SUM(O65-N65)</f>
        <v>0</v>
      </c>
      <c r="Q65" s="86">
        <v>0</v>
      </c>
      <c r="R65" s="86">
        <v>0</v>
      </c>
      <c r="S65" s="84">
        <f>SUM(R65-Q65)</f>
        <v>0</v>
      </c>
      <c r="T65" s="86">
        <v>0</v>
      </c>
      <c r="U65" s="86">
        <v>0</v>
      </c>
      <c r="V65" s="84">
        <f>SUM(U65-T65)</f>
        <v>0</v>
      </c>
    </row>
    <row r="66" spans="1:22" s="10" customFormat="1" ht="12.75">
      <c r="A66" s="56" t="s">
        <v>31</v>
      </c>
      <c r="B66" s="83">
        <f t="shared" si="12"/>
        <v>320848</v>
      </c>
      <c r="C66" s="83">
        <f t="shared" si="13"/>
        <v>318440</v>
      </c>
      <c r="D66" s="83">
        <f t="shared" si="0"/>
        <v>-2408</v>
      </c>
      <c r="E66" s="83">
        <f>SUM(E67)</f>
        <v>70000</v>
      </c>
      <c r="F66" s="83">
        <f>SUM(F67)</f>
        <v>70000</v>
      </c>
      <c r="G66" s="83">
        <f t="shared" si="1"/>
        <v>0</v>
      </c>
      <c r="H66" s="83">
        <f>SUM(H67)</f>
        <v>0</v>
      </c>
      <c r="I66" s="83">
        <f>SUM(I67)</f>
        <v>0</v>
      </c>
      <c r="J66" s="83">
        <f t="shared" si="2"/>
        <v>0</v>
      </c>
      <c r="K66" s="83">
        <f>SUM(K67)</f>
        <v>160848</v>
      </c>
      <c r="L66" s="83">
        <f>SUM(L67)</f>
        <v>26000</v>
      </c>
      <c r="M66" s="83">
        <f t="shared" si="3"/>
        <v>-134848</v>
      </c>
      <c r="N66" s="83">
        <f>SUM(N67)</f>
        <v>0</v>
      </c>
      <c r="O66" s="83">
        <f>SUM(O67)</f>
        <v>0</v>
      </c>
      <c r="P66" s="83">
        <f t="shared" si="4"/>
        <v>0</v>
      </c>
      <c r="Q66" s="83">
        <f>SUM(Q67)</f>
        <v>0</v>
      </c>
      <c r="R66" s="83">
        <f>SUM(R67)</f>
        <v>132440</v>
      </c>
      <c r="S66" s="83">
        <f aca="true" t="shared" si="16" ref="S66:S131">SUM(R66-Q66)</f>
        <v>132440</v>
      </c>
      <c r="T66" s="83">
        <f>SUM(T67)</f>
        <v>90000</v>
      </c>
      <c r="U66" s="83">
        <f>SUM(U67)</f>
        <v>90000</v>
      </c>
      <c r="V66" s="83">
        <f t="shared" si="6"/>
        <v>0</v>
      </c>
    </row>
    <row r="67" spans="1:22" s="10" customFormat="1" ht="12.75">
      <c r="A67" s="56" t="s">
        <v>32</v>
      </c>
      <c r="B67" s="83">
        <f t="shared" si="12"/>
        <v>320848</v>
      </c>
      <c r="C67" s="83">
        <f t="shared" si="13"/>
        <v>318440</v>
      </c>
      <c r="D67" s="83">
        <f t="shared" si="0"/>
        <v>-2408</v>
      </c>
      <c r="E67" s="83">
        <f>SUM(E68)</f>
        <v>70000</v>
      </c>
      <c r="F67" s="83">
        <f>SUM(F68)</f>
        <v>70000</v>
      </c>
      <c r="G67" s="83">
        <f t="shared" si="1"/>
        <v>0</v>
      </c>
      <c r="H67" s="83">
        <f>SUM(H68)</f>
        <v>0</v>
      </c>
      <c r="I67" s="83">
        <f>SUM(I68)</f>
        <v>0</v>
      </c>
      <c r="J67" s="83">
        <f t="shared" si="2"/>
        <v>0</v>
      </c>
      <c r="K67" s="83">
        <f>SUM(K68)</f>
        <v>160848</v>
      </c>
      <c r="L67" s="83">
        <f>SUM(L68)</f>
        <v>26000</v>
      </c>
      <c r="M67" s="83">
        <f t="shared" si="3"/>
        <v>-134848</v>
      </c>
      <c r="N67" s="83">
        <f>SUM(N68)</f>
        <v>0</v>
      </c>
      <c r="O67" s="83">
        <f>SUM(O68)</f>
        <v>0</v>
      </c>
      <c r="P67" s="83">
        <f t="shared" si="4"/>
        <v>0</v>
      </c>
      <c r="Q67" s="83">
        <f>SUM(Q68)</f>
        <v>0</v>
      </c>
      <c r="R67" s="83">
        <f>SUM(R68)</f>
        <v>132440</v>
      </c>
      <c r="S67" s="83">
        <f t="shared" si="16"/>
        <v>132440</v>
      </c>
      <c r="T67" s="83">
        <f>SUM(T68)</f>
        <v>90000</v>
      </c>
      <c r="U67" s="83">
        <f>SUM(U68)</f>
        <v>90000</v>
      </c>
      <c r="V67" s="83">
        <f t="shared" si="6"/>
        <v>0</v>
      </c>
    </row>
    <row r="68" spans="1:22" s="10" customFormat="1" ht="12.75">
      <c r="A68" s="58" t="s">
        <v>164</v>
      </c>
      <c r="B68" s="83">
        <f t="shared" si="12"/>
        <v>320848</v>
      </c>
      <c r="C68" s="83">
        <f t="shared" si="13"/>
        <v>318440</v>
      </c>
      <c r="D68" s="83">
        <f t="shared" si="0"/>
        <v>-2408</v>
      </c>
      <c r="E68" s="82">
        <f>SUM(E69+E70+E71+E72+E73+E74)</f>
        <v>70000</v>
      </c>
      <c r="F68" s="82">
        <f>SUM(F69+F70+F71+F72+F73+F74)</f>
        <v>70000</v>
      </c>
      <c r="G68" s="83">
        <f t="shared" si="1"/>
        <v>0</v>
      </c>
      <c r="H68" s="82">
        <f>SUM(H69+H70+H71+H72+H73+H74)</f>
        <v>0</v>
      </c>
      <c r="I68" s="82">
        <f>SUM(I69+I70+I71+I72+I73+I74)</f>
        <v>0</v>
      </c>
      <c r="J68" s="83">
        <f t="shared" si="2"/>
        <v>0</v>
      </c>
      <c r="K68" s="82">
        <f>SUM(K69+K70+K71+K72+K73+K74)</f>
        <v>160848</v>
      </c>
      <c r="L68" s="82">
        <f>SUM(L69+L70+L71+L72+L73+L74)</f>
        <v>26000</v>
      </c>
      <c r="M68" s="83">
        <f t="shared" si="3"/>
        <v>-134848</v>
      </c>
      <c r="N68" s="82">
        <f>SUM(N69+N70+N71+N72+N73+N74)</f>
        <v>0</v>
      </c>
      <c r="O68" s="82">
        <f>SUM(O69+O70+O71+O72+O73+O74)</f>
        <v>0</v>
      </c>
      <c r="P68" s="83">
        <f t="shared" si="4"/>
        <v>0</v>
      </c>
      <c r="Q68" s="82">
        <f>SUM(Q69+Q70+Q71+Q72+Q73+Q74)</f>
        <v>0</v>
      </c>
      <c r="R68" s="82">
        <f>SUM(R69+R70+R71+R72+R73+R74)</f>
        <v>132440</v>
      </c>
      <c r="S68" s="83">
        <f t="shared" si="16"/>
        <v>132440</v>
      </c>
      <c r="T68" s="82">
        <f>SUM(T69+T70+T71+T72+T73+T74)</f>
        <v>90000</v>
      </c>
      <c r="U68" s="82">
        <f>SUM(U69+U70+U71+U72+U73+U74)</f>
        <v>90000</v>
      </c>
      <c r="V68" s="83">
        <f t="shared" si="6"/>
        <v>0</v>
      </c>
    </row>
    <row r="69" spans="1:22" s="9" customFormat="1" ht="12.75">
      <c r="A69" s="63" t="s">
        <v>81</v>
      </c>
      <c r="B69" s="84">
        <f t="shared" si="12"/>
        <v>40000</v>
      </c>
      <c r="C69" s="84">
        <f t="shared" si="13"/>
        <v>40000</v>
      </c>
      <c r="D69" s="84">
        <f t="shared" si="0"/>
        <v>0</v>
      </c>
      <c r="E69" s="86">
        <v>40000</v>
      </c>
      <c r="F69" s="86">
        <v>40000</v>
      </c>
      <c r="G69" s="84">
        <f t="shared" si="1"/>
        <v>0</v>
      </c>
      <c r="H69" s="84">
        <v>0</v>
      </c>
      <c r="I69" s="84">
        <v>0</v>
      </c>
      <c r="J69" s="84">
        <f t="shared" si="2"/>
        <v>0</v>
      </c>
      <c r="K69" s="86">
        <v>0</v>
      </c>
      <c r="L69" s="86">
        <v>0</v>
      </c>
      <c r="M69" s="84">
        <f t="shared" si="3"/>
        <v>0</v>
      </c>
      <c r="N69" s="86">
        <v>0</v>
      </c>
      <c r="O69" s="86">
        <v>0</v>
      </c>
      <c r="P69" s="84">
        <f t="shared" si="4"/>
        <v>0</v>
      </c>
      <c r="Q69" s="86">
        <v>0</v>
      </c>
      <c r="R69" s="86">
        <v>0</v>
      </c>
      <c r="S69" s="84">
        <f t="shared" si="16"/>
        <v>0</v>
      </c>
      <c r="T69" s="86">
        <v>0</v>
      </c>
      <c r="U69" s="86">
        <v>0</v>
      </c>
      <c r="V69" s="84">
        <f t="shared" si="6"/>
        <v>0</v>
      </c>
    </row>
    <row r="70" spans="1:22" s="9" customFormat="1" ht="12.75">
      <c r="A70" s="63" t="s">
        <v>82</v>
      </c>
      <c r="B70" s="84">
        <f t="shared" si="12"/>
        <v>99103</v>
      </c>
      <c r="C70" s="84">
        <f t="shared" si="13"/>
        <v>95399</v>
      </c>
      <c r="D70" s="84">
        <f t="shared" si="0"/>
        <v>-3704</v>
      </c>
      <c r="E70" s="86">
        <v>0</v>
      </c>
      <c r="F70" s="86">
        <v>0</v>
      </c>
      <c r="G70" s="84">
        <f t="shared" si="1"/>
        <v>0</v>
      </c>
      <c r="H70" s="84">
        <v>0</v>
      </c>
      <c r="I70" s="84">
        <v>0</v>
      </c>
      <c r="J70" s="84">
        <f t="shared" si="2"/>
        <v>0</v>
      </c>
      <c r="K70" s="84">
        <v>99103</v>
      </c>
      <c r="L70" s="84">
        <v>0</v>
      </c>
      <c r="M70" s="84">
        <f t="shared" si="3"/>
        <v>-99103</v>
      </c>
      <c r="N70" s="86">
        <v>0</v>
      </c>
      <c r="O70" s="86">
        <v>0</v>
      </c>
      <c r="P70" s="84">
        <f t="shared" si="4"/>
        <v>0</v>
      </c>
      <c r="Q70" s="86">
        <v>0</v>
      </c>
      <c r="R70" s="86">
        <v>95399</v>
      </c>
      <c r="S70" s="84">
        <f t="shared" si="16"/>
        <v>95399</v>
      </c>
      <c r="T70" s="86">
        <v>0</v>
      </c>
      <c r="U70" s="86">
        <v>0</v>
      </c>
      <c r="V70" s="84">
        <f t="shared" si="6"/>
        <v>0</v>
      </c>
    </row>
    <row r="71" spans="1:22" s="9" customFormat="1" ht="12.75">
      <c r="A71" s="63" t="s">
        <v>83</v>
      </c>
      <c r="B71" s="84">
        <f t="shared" si="12"/>
        <v>56000</v>
      </c>
      <c r="C71" s="84">
        <f t="shared" si="13"/>
        <v>56000</v>
      </c>
      <c r="D71" s="84">
        <f t="shared" si="0"/>
        <v>0</v>
      </c>
      <c r="E71" s="86">
        <v>30000</v>
      </c>
      <c r="F71" s="86">
        <v>30000</v>
      </c>
      <c r="G71" s="84">
        <f t="shared" si="1"/>
        <v>0</v>
      </c>
      <c r="H71" s="84">
        <v>0</v>
      </c>
      <c r="I71" s="84">
        <v>0</v>
      </c>
      <c r="J71" s="84">
        <f t="shared" si="2"/>
        <v>0</v>
      </c>
      <c r="K71" s="86">
        <v>26000</v>
      </c>
      <c r="L71" s="86">
        <v>26000</v>
      </c>
      <c r="M71" s="84">
        <f t="shared" si="3"/>
        <v>0</v>
      </c>
      <c r="N71" s="86">
        <v>0</v>
      </c>
      <c r="O71" s="86">
        <v>0</v>
      </c>
      <c r="P71" s="84">
        <f t="shared" si="4"/>
        <v>0</v>
      </c>
      <c r="Q71" s="86">
        <v>0</v>
      </c>
      <c r="R71" s="86">
        <v>0</v>
      </c>
      <c r="S71" s="84">
        <f t="shared" si="16"/>
        <v>0</v>
      </c>
      <c r="T71" s="86">
        <v>0</v>
      </c>
      <c r="U71" s="86">
        <v>0</v>
      </c>
      <c r="V71" s="84">
        <f t="shared" si="6"/>
        <v>0</v>
      </c>
    </row>
    <row r="72" spans="1:22" s="9" customFormat="1" ht="12.75">
      <c r="A72" s="63" t="s">
        <v>84</v>
      </c>
      <c r="B72" s="84">
        <f t="shared" si="12"/>
        <v>35745</v>
      </c>
      <c r="C72" s="84">
        <f t="shared" si="13"/>
        <v>37041</v>
      </c>
      <c r="D72" s="84">
        <f t="shared" si="0"/>
        <v>1296</v>
      </c>
      <c r="E72" s="86">
        <v>0</v>
      </c>
      <c r="F72" s="86">
        <v>0</v>
      </c>
      <c r="G72" s="84">
        <f t="shared" si="1"/>
        <v>0</v>
      </c>
      <c r="H72" s="84">
        <v>0</v>
      </c>
      <c r="I72" s="84">
        <v>0</v>
      </c>
      <c r="J72" s="84">
        <f t="shared" si="2"/>
        <v>0</v>
      </c>
      <c r="K72" s="84">
        <v>35745</v>
      </c>
      <c r="L72" s="84">
        <v>0</v>
      </c>
      <c r="M72" s="84">
        <f t="shared" si="3"/>
        <v>-35745</v>
      </c>
      <c r="N72" s="86">
        <v>0</v>
      </c>
      <c r="O72" s="86">
        <v>0</v>
      </c>
      <c r="P72" s="84">
        <f t="shared" si="4"/>
        <v>0</v>
      </c>
      <c r="Q72" s="86">
        <v>0</v>
      </c>
      <c r="R72" s="86">
        <v>37041</v>
      </c>
      <c r="S72" s="84">
        <f t="shared" si="16"/>
        <v>37041</v>
      </c>
      <c r="T72" s="86">
        <v>0</v>
      </c>
      <c r="U72" s="86">
        <v>0</v>
      </c>
      <c r="V72" s="84">
        <f t="shared" si="6"/>
        <v>0</v>
      </c>
    </row>
    <row r="73" spans="1:22" s="10" customFormat="1" ht="12.75">
      <c r="A73" s="63" t="s">
        <v>85</v>
      </c>
      <c r="B73" s="84">
        <f t="shared" si="12"/>
        <v>80000</v>
      </c>
      <c r="C73" s="84">
        <f t="shared" si="13"/>
        <v>80000</v>
      </c>
      <c r="D73" s="84">
        <f t="shared" si="0"/>
        <v>0</v>
      </c>
      <c r="E73" s="86">
        <v>0</v>
      </c>
      <c r="F73" s="86">
        <v>0</v>
      </c>
      <c r="G73" s="84">
        <f t="shared" si="1"/>
        <v>0</v>
      </c>
      <c r="H73" s="84">
        <v>0</v>
      </c>
      <c r="I73" s="84">
        <v>0</v>
      </c>
      <c r="J73" s="84">
        <f t="shared" si="2"/>
        <v>0</v>
      </c>
      <c r="K73" s="84">
        <v>0</v>
      </c>
      <c r="L73" s="84">
        <v>0</v>
      </c>
      <c r="M73" s="84">
        <f t="shared" si="3"/>
        <v>0</v>
      </c>
      <c r="N73" s="86">
        <v>0</v>
      </c>
      <c r="O73" s="86">
        <v>0</v>
      </c>
      <c r="P73" s="84">
        <f t="shared" si="4"/>
        <v>0</v>
      </c>
      <c r="Q73" s="84">
        <v>0</v>
      </c>
      <c r="R73" s="84">
        <v>0</v>
      </c>
      <c r="S73" s="84">
        <f t="shared" si="16"/>
        <v>0</v>
      </c>
      <c r="T73" s="84">
        <v>80000</v>
      </c>
      <c r="U73" s="84">
        <v>80000</v>
      </c>
      <c r="V73" s="84">
        <f t="shared" si="6"/>
        <v>0</v>
      </c>
    </row>
    <row r="74" spans="1:22" s="9" customFormat="1" ht="12.75">
      <c r="A74" s="56" t="s">
        <v>38</v>
      </c>
      <c r="B74" s="84">
        <f t="shared" si="12"/>
        <v>10000</v>
      </c>
      <c r="C74" s="84">
        <f t="shared" si="13"/>
        <v>10000</v>
      </c>
      <c r="D74" s="84">
        <f t="shared" si="0"/>
        <v>0</v>
      </c>
      <c r="E74" s="84">
        <v>0</v>
      </c>
      <c r="F74" s="84">
        <v>0</v>
      </c>
      <c r="G74" s="84">
        <f t="shared" si="1"/>
        <v>0</v>
      </c>
      <c r="H74" s="84">
        <v>0</v>
      </c>
      <c r="I74" s="84">
        <v>0</v>
      </c>
      <c r="J74" s="84">
        <f t="shared" si="2"/>
        <v>0</v>
      </c>
      <c r="K74" s="84">
        <v>0</v>
      </c>
      <c r="L74" s="84">
        <v>0</v>
      </c>
      <c r="M74" s="84">
        <f t="shared" si="3"/>
        <v>0</v>
      </c>
      <c r="N74" s="86">
        <v>0</v>
      </c>
      <c r="O74" s="86">
        <v>0</v>
      </c>
      <c r="P74" s="84">
        <f t="shared" si="4"/>
        <v>0</v>
      </c>
      <c r="Q74" s="84">
        <v>0</v>
      </c>
      <c r="R74" s="84">
        <v>0</v>
      </c>
      <c r="S74" s="84">
        <f t="shared" si="16"/>
        <v>0</v>
      </c>
      <c r="T74" s="84">
        <v>10000</v>
      </c>
      <c r="U74" s="84">
        <v>10000</v>
      </c>
      <c r="V74" s="84">
        <f t="shared" si="6"/>
        <v>0</v>
      </c>
    </row>
    <row r="75" spans="1:22" s="10" customFormat="1" ht="12.75">
      <c r="A75" s="56" t="s">
        <v>152</v>
      </c>
      <c r="B75" s="83">
        <f aca="true" t="shared" si="17" ref="B75:B140">SUM(E75,H75,K75,N75,Q75,T75)</f>
        <v>5273099</v>
      </c>
      <c r="C75" s="83">
        <f aca="true" t="shared" si="18" ref="C75:C140">SUM(F75,I75,L75,O75,R75,U75)</f>
        <v>6135099</v>
      </c>
      <c r="D75" s="83">
        <f t="shared" si="0"/>
        <v>862000</v>
      </c>
      <c r="E75" s="83">
        <f>SUM(E76+E78+E83)</f>
        <v>531803</v>
      </c>
      <c r="F75" s="83">
        <f>SUM(F76+F78+F83)</f>
        <v>531803</v>
      </c>
      <c r="G75" s="83">
        <f t="shared" si="1"/>
        <v>0</v>
      </c>
      <c r="H75" s="83">
        <f>SUM(H76+H78+H83)</f>
        <v>422000</v>
      </c>
      <c r="I75" s="83">
        <f>SUM(I76+I78+I83)</f>
        <v>409000</v>
      </c>
      <c r="J75" s="83">
        <f t="shared" si="2"/>
        <v>-13000</v>
      </c>
      <c r="K75" s="83">
        <f>SUM(K76+K78+K83)</f>
        <v>68307</v>
      </c>
      <c r="L75" s="83">
        <f>SUM(L76+L78+L83)</f>
        <v>73307</v>
      </c>
      <c r="M75" s="83">
        <f t="shared" si="3"/>
        <v>5000</v>
      </c>
      <c r="N75" s="83">
        <f>SUM(N76+N78+N83)</f>
        <v>2843689</v>
      </c>
      <c r="O75" s="83">
        <f>SUM(O76+O78+O83)</f>
        <v>2843689</v>
      </c>
      <c r="P75" s="83">
        <f t="shared" si="4"/>
        <v>0</v>
      </c>
      <c r="Q75" s="83">
        <f>SUM(Q76+Q78+Q83)</f>
        <v>0</v>
      </c>
      <c r="R75" s="83">
        <f>SUM(R76+R78+R83)</f>
        <v>0</v>
      </c>
      <c r="S75" s="83">
        <f t="shared" si="16"/>
        <v>0</v>
      </c>
      <c r="T75" s="83">
        <f>SUM(T76+T78+T83)</f>
        <v>1407300</v>
      </c>
      <c r="U75" s="83">
        <f>SUM(U76+U78+U83)</f>
        <v>2277300</v>
      </c>
      <c r="V75" s="83">
        <f t="shared" si="6"/>
        <v>870000</v>
      </c>
    </row>
    <row r="76" spans="1:22" s="10" customFormat="1" ht="12.75">
      <c r="A76" s="63" t="s">
        <v>86</v>
      </c>
      <c r="B76" s="83">
        <f t="shared" si="17"/>
        <v>40485</v>
      </c>
      <c r="C76" s="83">
        <f t="shared" si="18"/>
        <v>40485</v>
      </c>
      <c r="D76" s="83">
        <f t="shared" si="0"/>
        <v>0</v>
      </c>
      <c r="E76" s="82">
        <f>SUM(E77)</f>
        <v>0</v>
      </c>
      <c r="F76" s="82">
        <f>SUM(F77)</f>
        <v>0</v>
      </c>
      <c r="G76" s="83">
        <f t="shared" si="1"/>
        <v>0</v>
      </c>
      <c r="H76" s="82">
        <f>SUM(H77)</f>
        <v>0</v>
      </c>
      <c r="I76" s="82">
        <f>SUM(I77)</f>
        <v>0</v>
      </c>
      <c r="J76" s="83">
        <f t="shared" si="2"/>
        <v>0</v>
      </c>
      <c r="K76" s="82">
        <f>SUM(K77)</f>
        <v>40485</v>
      </c>
      <c r="L76" s="82">
        <f>SUM(L77)</f>
        <v>40485</v>
      </c>
      <c r="M76" s="83">
        <f t="shared" si="3"/>
        <v>0</v>
      </c>
      <c r="N76" s="82">
        <f>SUM(N77)</f>
        <v>0</v>
      </c>
      <c r="O76" s="82">
        <f>SUM(O77)</f>
        <v>0</v>
      </c>
      <c r="P76" s="83">
        <f t="shared" si="4"/>
        <v>0</v>
      </c>
      <c r="Q76" s="82">
        <f>SUM(Q77)</f>
        <v>0</v>
      </c>
      <c r="R76" s="82">
        <f>SUM(R77)</f>
        <v>0</v>
      </c>
      <c r="S76" s="83">
        <f t="shared" si="16"/>
        <v>0</v>
      </c>
      <c r="T76" s="82">
        <f>SUM(T77)</f>
        <v>0</v>
      </c>
      <c r="U76" s="82">
        <f>SUM(U77)</f>
        <v>0</v>
      </c>
      <c r="V76" s="83">
        <f t="shared" si="6"/>
        <v>0</v>
      </c>
    </row>
    <row r="77" spans="1:22" s="9" customFormat="1" ht="12.75">
      <c r="A77" s="56" t="s">
        <v>125</v>
      </c>
      <c r="B77" s="84">
        <f t="shared" si="17"/>
        <v>40485</v>
      </c>
      <c r="C77" s="84">
        <f t="shared" si="18"/>
        <v>40485</v>
      </c>
      <c r="D77" s="84">
        <f t="shared" si="0"/>
        <v>0</v>
      </c>
      <c r="E77" s="84">
        <v>0</v>
      </c>
      <c r="F77" s="84">
        <v>0</v>
      </c>
      <c r="G77" s="84">
        <f t="shared" si="1"/>
        <v>0</v>
      </c>
      <c r="H77" s="84">
        <v>0</v>
      </c>
      <c r="I77" s="84">
        <v>0</v>
      </c>
      <c r="J77" s="84">
        <f t="shared" si="2"/>
        <v>0</v>
      </c>
      <c r="K77" s="84">
        <v>40485</v>
      </c>
      <c r="L77" s="84">
        <v>40485</v>
      </c>
      <c r="M77" s="84">
        <f t="shared" si="3"/>
        <v>0</v>
      </c>
      <c r="N77" s="84">
        <v>0</v>
      </c>
      <c r="O77" s="84">
        <v>0</v>
      </c>
      <c r="P77" s="84">
        <f t="shared" si="4"/>
        <v>0</v>
      </c>
      <c r="Q77" s="84">
        <v>0</v>
      </c>
      <c r="R77" s="84">
        <v>0</v>
      </c>
      <c r="S77" s="84">
        <f t="shared" si="16"/>
        <v>0</v>
      </c>
      <c r="T77" s="84">
        <v>0</v>
      </c>
      <c r="U77" s="84">
        <v>0</v>
      </c>
      <c r="V77" s="84">
        <f t="shared" si="6"/>
        <v>0</v>
      </c>
    </row>
    <row r="78" spans="1:22" s="10" customFormat="1" ht="12.75">
      <c r="A78" s="63" t="s">
        <v>121</v>
      </c>
      <c r="B78" s="83">
        <f t="shared" si="17"/>
        <v>0</v>
      </c>
      <c r="C78" s="83">
        <f t="shared" si="18"/>
        <v>7100</v>
      </c>
      <c r="D78" s="83">
        <f t="shared" si="0"/>
        <v>7100</v>
      </c>
      <c r="E78" s="82">
        <f>SUM(E79+E80+E81+E82)</f>
        <v>0</v>
      </c>
      <c r="F78" s="82">
        <f>SUM(F79+F80+F81+F82)</f>
        <v>0</v>
      </c>
      <c r="G78" s="83">
        <f t="shared" si="1"/>
        <v>0</v>
      </c>
      <c r="H78" s="82">
        <f>SUM(H79+H80+H81+H82)</f>
        <v>0</v>
      </c>
      <c r="I78" s="82">
        <f>SUM(I79+I80+I81+I82)</f>
        <v>5000</v>
      </c>
      <c r="J78" s="83">
        <f t="shared" si="2"/>
        <v>5000</v>
      </c>
      <c r="K78" s="82">
        <f>SUM(K79+K80+K81+K82)</f>
        <v>0</v>
      </c>
      <c r="L78" s="82">
        <f>SUM(L79+L80+L81+L82)</f>
        <v>2100</v>
      </c>
      <c r="M78" s="83">
        <f t="shared" si="3"/>
        <v>2100</v>
      </c>
      <c r="N78" s="82">
        <f>SUM(N79+N80+N81+N82)</f>
        <v>0</v>
      </c>
      <c r="O78" s="82">
        <f>SUM(O79+O80+O81+O82)</f>
        <v>0</v>
      </c>
      <c r="P78" s="83">
        <f t="shared" si="4"/>
        <v>0</v>
      </c>
      <c r="Q78" s="82">
        <f>SUM(Q79+Q80+Q81+Q82)</f>
        <v>0</v>
      </c>
      <c r="R78" s="82">
        <f>SUM(R79+R80+R81+R82)</f>
        <v>0</v>
      </c>
      <c r="S78" s="83">
        <f t="shared" si="16"/>
        <v>0</v>
      </c>
      <c r="T78" s="82">
        <f>SUM(T79+T80+T81+T82)</f>
        <v>0</v>
      </c>
      <c r="U78" s="82">
        <f>SUM(U79+U80+U81+U82)</f>
        <v>0</v>
      </c>
      <c r="V78" s="83">
        <f t="shared" si="6"/>
        <v>0</v>
      </c>
    </row>
    <row r="79" spans="1:22" s="9" customFormat="1" ht="12.75">
      <c r="A79" s="63" t="s">
        <v>122</v>
      </c>
      <c r="B79" s="84">
        <f t="shared" si="17"/>
        <v>0</v>
      </c>
      <c r="C79" s="84">
        <f t="shared" si="18"/>
        <v>1200</v>
      </c>
      <c r="D79" s="84">
        <f t="shared" si="0"/>
        <v>1200</v>
      </c>
      <c r="E79" s="84">
        <v>0</v>
      </c>
      <c r="F79" s="84">
        <v>0</v>
      </c>
      <c r="G79" s="84">
        <f t="shared" si="1"/>
        <v>0</v>
      </c>
      <c r="H79" s="84">
        <v>0</v>
      </c>
      <c r="I79" s="84">
        <v>0</v>
      </c>
      <c r="J79" s="84">
        <f t="shared" si="2"/>
        <v>0</v>
      </c>
      <c r="K79" s="84">
        <v>0</v>
      </c>
      <c r="L79" s="84">
        <v>1200</v>
      </c>
      <c r="M79" s="84">
        <f t="shared" si="3"/>
        <v>1200</v>
      </c>
      <c r="N79" s="84">
        <v>0</v>
      </c>
      <c r="O79" s="84">
        <v>0</v>
      </c>
      <c r="P79" s="84">
        <f t="shared" si="4"/>
        <v>0</v>
      </c>
      <c r="Q79" s="84">
        <v>0</v>
      </c>
      <c r="R79" s="84">
        <v>0</v>
      </c>
      <c r="S79" s="84">
        <f t="shared" si="16"/>
        <v>0</v>
      </c>
      <c r="T79" s="84">
        <v>0</v>
      </c>
      <c r="U79" s="84">
        <v>0</v>
      </c>
      <c r="V79" s="84">
        <f t="shared" si="6"/>
        <v>0</v>
      </c>
    </row>
    <row r="80" spans="1:22" s="9" customFormat="1" ht="12.75">
      <c r="A80" s="63" t="s">
        <v>123</v>
      </c>
      <c r="B80" s="84">
        <f t="shared" si="17"/>
        <v>0</v>
      </c>
      <c r="C80" s="84">
        <f t="shared" si="18"/>
        <v>2500</v>
      </c>
      <c r="D80" s="84">
        <f t="shared" si="0"/>
        <v>2500</v>
      </c>
      <c r="E80" s="84">
        <v>0</v>
      </c>
      <c r="F80" s="84">
        <v>0</v>
      </c>
      <c r="G80" s="84">
        <f t="shared" si="1"/>
        <v>0</v>
      </c>
      <c r="H80" s="84">
        <v>0</v>
      </c>
      <c r="I80" s="84">
        <v>2500</v>
      </c>
      <c r="J80" s="84">
        <f t="shared" si="2"/>
        <v>2500</v>
      </c>
      <c r="K80" s="84">
        <v>0</v>
      </c>
      <c r="L80" s="84">
        <v>0</v>
      </c>
      <c r="M80" s="84">
        <f t="shared" si="3"/>
        <v>0</v>
      </c>
      <c r="N80" s="84">
        <v>0</v>
      </c>
      <c r="O80" s="84">
        <v>0</v>
      </c>
      <c r="P80" s="84">
        <f t="shared" si="4"/>
        <v>0</v>
      </c>
      <c r="Q80" s="84">
        <v>0</v>
      </c>
      <c r="R80" s="84">
        <v>0</v>
      </c>
      <c r="S80" s="84">
        <f t="shared" si="16"/>
        <v>0</v>
      </c>
      <c r="T80" s="84">
        <v>0</v>
      </c>
      <c r="U80" s="84">
        <v>0</v>
      </c>
      <c r="V80" s="84">
        <f t="shared" si="6"/>
        <v>0</v>
      </c>
    </row>
    <row r="81" spans="1:22" s="9" customFormat="1" ht="12.75">
      <c r="A81" s="63" t="s">
        <v>124</v>
      </c>
      <c r="B81" s="84">
        <f t="shared" si="17"/>
        <v>0</v>
      </c>
      <c r="C81" s="84">
        <f t="shared" si="18"/>
        <v>2500</v>
      </c>
      <c r="D81" s="84">
        <f aca="true" t="shared" si="19" ref="D81:D146">SUM(C81-B81)</f>
        <v>2500</v>
      </c>
      <c r="E81" s="84">
        <v>0</v>
      </c>
      <c r="F81" s="84">
        <v>0</v>
      </c>
      <c r="G81" s="84">
        <f aca="true" t="shared" si="20" ref="G81:G146">SUM(F81-E81)</f>
        <v>0</v>
      </c>
      <c r="H81" s="84">
        <v>0</v>
      </c>
      <c r="I81" s="84">
        <v>2500</v>
      </c>
      <c r="J81" s="84">
        <f aca="true" t="shared" si="21" ref="J81:J146">SUM(I81-H81)</f>
        <v>2500</v>
      </c>
      <c r="K81" s="84">
        <v>0</v>
      </c>
      <c r="L81" s="84">
        <v>0</v>
      </c>
      <c r="M81" s="84">
        <f aca="true" t="shared" si="22" ref="M81:M146">SUM(L81-K81)</f>
        <v>0</v>
      </c>
      <c r="N81" s="84">
        <v>0</v>
      </c>
      <c r="O81" s="84">
        <v>0</v>
      </c>
      <c r="P81" s="84">
        <f aca="true" t="shared" si="23" ref="P81:P146">SUM(O81-N81)</f>
        <v>0</v>
      </c>
      <c r="Q81" s="84">
        <v>0</v>
      </c>
      <c r="R81" s="84">
        <v>0</v>
      </c>
      <c r="S81" s="84">
        <f t="shared" si="16"/>
        <v>0</v>
      </c>
      <c r="T81" s="84">
        <v>0</v>
      </c>
      <c r="U81" s="84">
        <v>0</v>
      </c>
      <c r="V81" s="84">
        <f aca="true" t="shared" si="24" ref="V81:V146">SUM(U81-T81)</f>
        <v>0</v>
      </c>
    </row>
    <row r="82" spans="1:22" s="9" customFormat="1" ht="12.75">
      <c r="A82" s="56" t="s">
        <v>31</v>
      </c>
      <c r="B82" s="84">
        <f t="shared" si="17"/>
        <v>0</v>
      </c>
      <c r="C82" s="84">
        <f t="shared" si="18"/>
        <v>900</v>
      </c>
      <c r="D82" s="84">
        <f t="shared" si="19"/>
        <v>900</v>
      </c>
      <c r="E82" s="84">
        <v>0</v>
      </c>
      <c r="F82" s="84">
        <v>0</v>
      </c>
      <c r="G82" s="84">
        <f t="shared" si="20"/>
        <v>0</v>
      </c>
      <c r="H82" s="84">
        <v>0</v>
      </c>
      <c r="I82" s="84">
        <v>0</v>
      </c>
      <c r="J82" s="84">
        <f t="shared" si="21"/>
        <v>0</v>
      </c>
      <c r="K82" s="84">
        <v>0</v>
      </c>
      <c r="L82" s="84">
        <v>900</v>
      </c>
      <c r="M82" s="84">
        <f t="shared" si="22"/>
        <v>900</v>
      </c>
      <c r="N82" s="84">
        <v>0</v>
      </c>
      <c r="O82" s="84">
        <v>0</v>
      </c>
      <c r="P82" s="84">
        <f t="shared" si="23"/>
        <v>0</v>
      </c>
      <c r="Q82" s="84">
        <v>0</v>
      </c>
      <c r="R82" s="84">
        <v>0</v>
      </c>
      <c r="S82" s="84">
        <f t="shared" si="16"/>
        <v>0</v>
      </c>
      <c r="T82" s="84">
        <v>0</v>
      </c>
      <c r="U82" s="84">
        <v>0</v>
      </c>
      <c r="V82" s="84">
        <f t="shared" si="24"/>
        <v>0</v>
      </c>
    </row>
    <row r="83" spans="1:22" s="10" customFormat="1" ht="12.75">
      <c r="A83" s="56" t="s">
        <v>32</v>
      </c>
      <c r="B83" s="83">
        <f t="shared" si="17"/>
        <v>5232614</v>
      </c>
      <c r="C83" s="83">
        <f t="shared" si="18"/>
        <v>6087514</v>
      </c>
      <c r="D83" s="83">
        <f t="shared" si="19"/>
        <v>854900</v>
      </c>
      <c r="E83" s="83">
        <f>SUM(E84)</f>
        <v>531803</v>
      </c>
      <c r="F83" s="83">
        <f>SUM(F84)</f>
        <v>531803</v>
      </c>
      <c r="G83" s="83">
        <f t="shared" si="20"/>
        <v>0</v>
      </c>
      <c r="H83" s="83">
        <f>SUM(H84)</f>
        <v>422000</v>
      </c>
      <c r="I83" s="83">
        <f>SUM(I84)</f>
        <v>404000</v>
      </c>
      <c r="J83" s="83">
        <f t="shared" si="21"/>
        <v>-18000</v>
      </c>
      <c r="K83" s="83">
        <f>SUM(K84)</f>
        <v>27822</v>
      </c>
      <c r="L83" s="83">
        <f>SUM(L84)</f>
        <v>30722</v>
      </c>
      <c r="M83" s="83">
        <f t="shared" si="22"/>
        <v>2900</v>
      </c>
      <c r="N83" s="83">
        <f>SUM(N84)</f>
        <v>2843689</v>
      </c>
      <c r="O83" s="83">
        <f>SUM(O84)</f>
        <v>2843689</v>
      </c>
      <c r="P83" s="83">
        <f t="shared" si="23"/>
        <v>0</v>
      </c>
      <c r="Q83" s="83">
        <f>SUM(Q84)</f>
        <v>0</v>
      </c>
      <c r="R83" s="83">
        <f>SUM(R84)</f>
        <v>0</v>
      </c>
      <c r="S83" s="83">
        <f t="shared" si="16"/>
        <v>0</v>
      </c>
      <c r="T83" s="83">
        <f>SUM(T84)</f>
        <v>1407300</v>
      </c>
      <c r="U83" s="83">
        <f>SUM(U84)</f>
        <v>2277300</v>
      </c>
      <c r="V83" s="83">
        <f t="shared" si="24"/>
        <v>870000</v>
      </c>
    </row>
    <row r="84" spans="1:22" s="10" customFormat="1" ht="12.75">
      <c r="A84" s="63" t="s">
        <v>87</v>
      </c>
      <c r="B84" s="83">
        <f t="shared" si="17"/>
        <v>5232614</v>
      </c>
      <c r="C84" s="83">
        <f t="shared" si="18"/>
        <v>6087514</v>
      </c>
      <c r="D84" s="83">
        <f t="shared" si="19"/>
        <v>854900</v>
      </c>
      <c r="E84" s="82">
        <f>SUM(E85+E86+E87+E88+E89+E90+E91+E92+E93+E94+E95+E96+E97+E98+E99+E100+E101+E102+E103+E104+E105+E106+E107+E108+E109+E110+E111+E112+E113+E114+E115+E116+E117+E118+E119+E120+E121+E122+E123+E124+E125+E126+E127+E128)</f>
        <v>531803</v>
      </c>
      <c r="F84" s="82">
        <f>SUM(F85+F86+F87+F88+F89+F90+F91+F92+F93+F94+F95+F96+F97+F98+F99+F100+F101+F102+F103+F104+F105+F106+F107+F108+F109+F110+F111+F112+F113+F114+F115+F116+F117+F118+F119+F120+F121+F122+F123+F124+F125+F126+F127+F128)</f>
        <v>531803</v>
      </c>
      <c r="G84" s="83">
        <f t="shared" si="20"/>
        <v>0</v>
      </c>
      <c r="H84" s="82">
        <f>SUM(H85+H86+H87+H88+H89+H90+H91+H92+H93+H94+H95+H96+H97+H98+H99+H100+H101+H102+H103+H104+H105+H106+H107+H108+H109+H110+H111+H112+H113+H114+H115+H116+H117+H118+H119+H120+H121+H122+H123+H124+H125+H126+H127+H128)</f>
        <v>422000</v>
      </c>
      <c r="I84" s="82">
        <f>SUM(I85+I86+I87+I88+I89+I90+I91+I92+I93+I94+I95+I96+I97+I98+I99+I100+I101+I102+I103+I104+I105+I106+I107+I108+I109+I110+I111+I112+I113+I114+I115+I116+I117+I118+I119+I120+I121+I122+I123+I124+I125+I126+I127+I128)</f>
        <v>404000</v>
      </c>
      <c r="J84" s="83">
        <f t="shared" si="21"/>
        <v>-18000</v>
      </c>
      <c r="K84" s="82">
        <f>SUM(K85+K86+K87+K88+K89+K90+K91+K92+K93+K94+K95+K96+K97+K98+K99+K100+K101+K102+K103+K104+K105+K106+K107+K108+K109+K110+K111+K112+K113+K114+K115+K116+K117+K118+K119+K120+K121+K122+K123+K124+K125+K126+K127+K128)</f>
        <v>27822</v>
      </c>
      <c r="L84" s="82">
        <f>SUM(L85+L86+L87+L88+L89+L90+L91+L92+L93+L94+L95+L96+L97+L98+L99+L100+L101+L102+L103+L104+L105+L106+L107+L108+L109+L110+L111+L112+L113+L114+L115+L116+L117+L118+L119+L120+L121+L122+L123+L124+L125+L126+L127+L128)</f>
        <v>30722</v>
      </c>
      <c r="M84" s="83">
        <f t="shared" si="22"/>
        <v>2900</v>
      </c>
      <c r="N84" s="82">
        <f>SUM(N85+N86+N87+N88+N89+N90+N91+N92+N93+N94+N95+N96+N97+N98+N99+N100+N101+N102+N103+N104+N105+N106+N107+N108+N109+N110+N111+N112+N113+N114+N115+N116+N117+N118+N119+N120+N121+N122+N123+N124+N125+N126+N127+N128)</f>
        <v>2843689</v>
      </c>
      <c r="O84" s="82">
        <f>SUM(O85+O86+O87+O88+O89+O90+O91+O92+O93+O94+O95+O96+O97+O98+O99+O100+O101+O102+O103+O104+O105+O106+O107+O108+O109+O110+O111+O112+O113+O114+O115+O116+O117+O118+O119+O120+O121+O122+O123+O124+O125+O126+O127+O128)</f>
        <v>2843689</v>
      </c>
      <c r="P84" s="83">
        <f t="shared" si="23"/>
        <v>0</v>
      </c>
      <c r="Q84" s="82">
        <f>SUM(Q85+Q86+Q87+Q88+Q89+Q90+Q91+Q92+Q93+Q94+Q95+Q96+Q97+Q98+Q99+Q100+Q101+Q102+Q103+Q104+Q105+Q106+Q107+Q108+Q109+Q110+Q111+Q112+Q113+Q114+Q115+Q116+Q117+Q118+Q119+Q120+Q121+Q122+Q123+Q124+Q125+Q126+Q127+Q128)</f>
        <v>0</v>
      </c>
      <c r="R84" s="82">
        <f>SUM(R85+R86+R87+R88+R89+R90+R91+R92+R93+R94+R95+R96+R97+R98+R99+R100+R101+R102+R103+R104+R105+R106+R107+R108+R109+R110+R111+R112+R113+R114+R115+R116+R117+R118+R119+R120+R121+R122+R123+R124+R125+R126+R127+R128)</f>
        <v>0</v>
      </c>
      <c r="S84" s="83">
        <f t="shared" si="16"/>
        <v>0</v>
      </c>
      <c r="T84" s="82">
        <f>SUM(T85+T86+T87+T88+T89+T90+T91+T92+T93+T94+T95+T96+T97+T98+T99+T100+T101+T102+T103+T104+T105+T106+T107+T108+T109+T110+T111+T112+T113+T114+T115+T116+T117+T118+T119+T120+T121+T122+T123+T124+T125+T126+T127+T128)</f>
        <v>1407300</v>
      </c>
      <c r="U84" s="82">
        <f>SUM(U85+U86+U87+U88+U89+U90+U91+U92+U93+U94+U95+U96+U97+U98+U99+U100+U101+U102+U103+U104+U105+U106+U107+U108+U109+U110+U111+U112+U113+U114+U115+U116+U117+U118+U119+U120+U121+U122+U123+U124+U125+U126+U127+U128)</f>
        <v>2277300</v>
      </c>
      <c r="V84" s="83">
        <f t="shared" si="24"/>
        <v>870000</v>
      </c>
    </row>
    <row r="85" spans="1:22" s="9" customFormat="1" ht="12.75">
      <c r="A85" s="63" t="s">
        <v>88</v>
      </c>
      <c r="B85" s="84">
        <f t="shared" si="17"/>
        <v>6925</v>
      </c>
      <c r="C85" s="84">
        <f t="shared" si="18"/>
        <v>6925</v>
      </c>
      <c r="D85" s="84">
        <f t="shared" si="19"/>
        <v>0</v>
      </c>
      <c r="E85" s="84">
        <v>0</v>
      </c>
      <c r="F85" s="84">
        <v>0</v>
      </c>
      <c r="G85" s="84">
        <f t="shared" si="20"/>
        <v>0</v>
      </c>
      <c r="H85" s="84">
        <v>0</v>
      </c>
      <c r="I85" s="84">
        <v>0</v>
      </c>
      <c r="J85" s="84">
        <f t="shared" si="21"/>
        <v>0</v>
      </c>
      <c r="K85" s="84">
        <v>6925</v>
      </c>
      <c r="L85" s="84">
        <v>6925</v>
      </c>
      <c r="M85" s="84">
        <f t="shared" si="22"/>
        <v>0</v>
      </c>
      <c r="N85" s="84">
        <v>0</v>
      </c>
      <c r="O85" s="84">
        <v>0</v>
      </c>
      <c r="P85" s="84">
        <f t="shared" si="23"/>
        <v>0</v>
      </c>
      <c r="Q85" s="84">
        <v>0</v>
      </c>
      <c r="R85" s="84">
        <v>0</v>
      </c>
      <c r="S85" s="84">
        <f t="shared" si="16"/>
        <v>0</v>
      </c>
      <c r="T85" s="84">
        <v>0</v>
      </c>
      <c r="U85" s="84">
        <v>0</v>
      </c>
      <c r="V85" s="84">
        <f t="shared" si="24"/>
        <v>0</v>
      </c>
    </row>
    <row r="86" spans="1:22" s="9" customFormat="1" ht="12.75">
      <c r="A86" s="63" t="s">
        <v>181</v>
      </c>
      <c r="B86" s="84">
        <f t="shared" si="17"/>
        <v>920000</v>
      </c>
      <c r="C86" s="84">
        <f t="shared" si="18"/>
        <v>920000</v>
      </c>
      <c r="D86" s="84">
        <f t="shared" si="19"/>
        <v>0</v>
      </c>
      <c r="E86" s="84">
        <v>99103</v>
      </c>
      <c r="F86" s="84">
        <v>99103</v>
      </c>
      <c r="G86" s="84">
        <f t="shared" si="20"/>
        <v>0</v>
      </c>
      <c r="H86" s="84">
        <v>140897</v>
      </c>
      <c r="I86" s="84">
        <v>140897</v>
      </c>
      <c r="J86" s="84">
        <f t="shared" si="21"/>
        <v>0</v>
      </c>
      <c r="K86" s="84">
        <v>0</v>
      </c>
      <c r="L86" s="84">
        <v>0</v>
      </c>
      <c r="M86" s="84">
        <f t="shared" si="22"/>
        <v>0</v>
      </c>
      <c r="N86" s="84">
        <v>0</v>
      </c>
      <c r="O86" s="84">
        <v>0</v>
      </c>
      <c r="P86" s="84">
        <f t="shared" si="23"/>
        <v>0</v>
      </c>
      <c r="Q86" s="84">
        <v>0</v>
      </c>
      <c r="R86" s="84">
        <v>0</v>
      </c>
      <c r="S86" s="84">
        <f t="shared" si="16"/>
        <v>0</v>
      </c>
      <c r="T86" s="84">
        <v>680000</v>
      </c>
      <c r="U86" s="84">
        <v>680000</v>
      </c>
      <c r="V86" s="84">
        <f t="shared" si="24"/>
        <v>0</v>
      </c>
    </row>
    <row r="87" spans="1:22" s="9" customFormat="1" ht="12.75">
      <c r="A87" s="63" t="s">
        <v>170</v>
      </c>
      <c r="B87" s="84">
        <f>SUM(E87,H87,K87,N87,Q87,T87)</f>
        <v>0</v>
      </c>
      <c r="C87" s="84">
        <f>SUM(F87,I87,L87,O87,R87,U87)</f>
        <v>180000</v>
      </c>
      <c r="D87" s="84">
        <f>SUM(C87-B87)</f>
        <v>180000</v>
      </c>
      <c r="E87" s="84">
        <v>0</v>
      </c>
      <c r="F87" s="84">
        <v>0</v>
      </c>
      <c r="G87" s="84">
        <f>SUM(F87-E87)</f>
        <v>0</v>
      </c>
      <c r="H87" s="84">
        <v>0</v>
      </c>
      <c r="I87" s="84">
        <v>0</v>
      </c>
      <c r="J87" s="84">
        <f>SUM(I87-H87)</f>
        <v>0</v>
      </c>
      <c r="K87" s="84">
        <v>0</v>
      </c>
      <c r="L87" s="84">
        <v>0</v>
      </c>
      <c r="M87" s="84">
        <f>SUM(L87-K87)</f>
        <v>0</v>
      </c>
      <c r="N87" s="84">
        <v>0</v>
      </c>
      <c r="O87" s="84">
        <v>0</v>
      </c>
      <c r="P87" s="84">
        <f>SUM(O87-N87)</f>
        <v>0</v>
      </c>
      <c r="Q87" s="84">
        <v>0</v>
      </c>
      <c r="R87" s="84">
        <v>0</v>
      </c>
      <c r="S87" s="84">
        <f>SUM(R87-Q87)</f>
        <v>0</v>
      </c>
      <c r="T87" s="84">
        <v>0</v>
      </c>
      <c r="U87" s="84">
        <v>180000</v>
      </c>
      <c r="V87" s="84">
        <f>SUM(U87-T87)</f>
        <v>180000</v>
      </c>
    </row>
    <row r="88" spans="1:22" s="9" customFormat="1" ht="12.75">
      <c r="A88" s="63" t="s">
        <v>89</v>
      </c>
      <c r="B88" s="84">
        <f t="shared" si="17"/>
        <v>120000</v>
      </c>
      <c r="C88" s="84">
        <f t="shared" si="18"/>
        <v>120000</v>
      </c>
      <c r="D88" s="84">
        <f t="shared" si="19"/>
        <v>0</v>
      </c>
      <c r="E88" s="84">
        <v>0</v>
      </c>
      <c r="F88" s="84">
        <v>0</v>
      </c>
      <c r="G88" s="84">
        <f t="shared" si="20"/>
        <v>0</v>
      </c>
      <c r="H88" s="84">
        <v>120000</v>
      </c>
      <c r="I88" s="84">
        <v>120000</v>
      </c>
      <c r="J88" s="84">
        <f t="shared" si="21"/>
        <v>0</v>
      </c>
      <c r="K88" s="84">
        <v>0</v>
      </c>
      <c r="L88" s="84">
        <v>0</v>
      </c>
      <c r="M88" s="84">
        <f t="shared" si="22"/>
        <v>0</v>
      </c>
      <c r="N88" s="84">
        <v>0</v>
      </c>
      <c r="O88" s="84">
        <v>0</v>
      </c>
      <c r="P88" s="84">
        <f t="shared" si="23"/>
        <v>0</v>
      </c>
      <c r="Q88" s="84">
        <v>0</v>
      </c>
      <c r="R88" s="84">
        <v>0</v>
      </c>
      <c r="S88" s="84">
        <f t="shared" si="16"/>
        <v>0</v>
      </c>
      <c r="T88" s="84">
        <v>0</v>
      </c>
      <c r="U88" s="84">
        <v>0</v>
      </c>
      <c r="V88" s="84">
        <f t="shared" si="24"/>
        <v>0</v>
      </c>
    </row>
    <row r="89" spans="1:22" s="9" customFormat="1" ht="12.75">
      <c r="A89" s="63" t="s">
        <v>175</v>
      </c>
      <c r="B89" s="84">
        <f t="shared" si="17"/>
        <v>2843689</v>
      </c>
      <c r="C89" s="84">
        <f t="shared" si="18"/>
        <v>2843689</v>
      </c>
      <c r="D89" s="84">
        <f t="shared" si="19"/>
        <v>0</v>
      </c>
      <c r="E89" s="84">
        <v>0</v>
      </c>
      <c r="F89" s="84">
        <v>0</v>
      </c>
      <c r="G89" s="84">
        <f t="shared" si="20"/>
        <v>0</v>
      </c>
      <c r="H89" s="84">
        <v>0</v>
      </c>
      <c r="I89" s="84">
        <v>0</v>
      </c>
      <c r="J89" s="84">
        <f t="shared" si="21"/>
        <v>0</v>
      </c>
      <c r="K89" s="84">
        <v>0</v>
      </c>
      <c r="L89" s="84">
        <v>0</v>
      </c>
      <c r="M89" s="84">
        <f t="shared" si="22"/>
        <v>0</v>
      </c>
      <c r="N89" s="84">
        <v>2843689</v>
      </c>
      <c r="O89" s="84">
        <v>2843689</v>
      </c>
      <c r="P89" s="84">
        <f t="shared" si="23"/>
        <v>0</v>
      </c>
      <c r="Q89" s="84">
        <v>0</v>
      </c>
      <c r="R89" s="84">
        <v>0</v>
      </c>
      <c r="S89" s="84">
        <f t="shared" si="16"/>
        <v>0</v>
      </c>
      <c r="T89" s="84">
        <v>0</v>
      </c>
      <c r="U89" s="84">
        <v>0</v>
      </c>
      <c r="V89" s="84">
        <f t="shared" si="24"/>
        <v>0</v>
      </c>
    </row>
    <row r="90" spans="1:22" s="9" customFormat="1" ht="12.75">
      <c r="A90" s="63" t="s">
        <v>90</v>
      </c>
      <c r="B90" s="84">
        <f>SUM(E90,H90,K90,N90,Q90,T90)</f>
        <v>0</v>
      </c>
      <c r="C90" s="84">
        <f>SUM(F90,I90,L90,O90,R90,U90)</f>
        <v>700000</v>
      </c>
      <c r="D90" s="84">
        <f>SUM(C90-B90)</f>
        <v>700000</v>
      </c>
      <c r="E90" s="84">
        <v>0</v>
      </c>
      <c r="F90" s="84">
        <v>0</v>
      </c>
      <c r="G90" s="84">
        <f>SUM(F90-E90)</f>
        <v>0</v>
      </c>
      <c r="H90" s="84">
        <v>0</v>
      </c>
      <c r="I90" s="84">
        <v>0</v>
      </c>
      <c r="J90" s="84">
        <f>SUM(I90-H90)</f>
        <v>0</v>
      </c>
      <c r="K90" s="84">
        <v>0</v>
      </c>
      <c r="L90" s="84">
        <v>0</v>
      </c>
      <c r="M90" s="84">
        <f>SUM(L90-K90)</f>
        <v>0</v>
      </c>
      <c r="N90" s="84">
        <v>0</v>
      </c>
      <c r="O90" s="84">
        <v>0</v>
      </c>
      <c r="P90" s="84">
        <f>SUM(O90-N90)</f>
        <v>0</v>
      </c>
      <c r="Q90" s="84">
        <v>0</v>
      </c>
      <c r="R90" s="84">
        <v>0</v>
      </c>
      <c r="S90" s="84">
        <f>SUM(R90-Q90)</f>
        <v>0</v>
      </c>
      <c r="T90" s="84">
        <v>0</v>
      </c>
      <c r="U90" s="84">
        <v>700000</v>
      </c>
      <c r="V90" s="84">
        <f>SUM(U90-T90)</f>
        <v>700000</v>
      </c>
    </row>
    <row r="91" spans="1:22" s="9" customFormat="1" ht="12.75">
      <c r="A91" s="63" t="s">
        <v>91</v>
      </c>
      <c r="B91" s="84">
        <f t="shared" si="17"/>
        <v>420000</v>
      </c>
      <c r="C91" s="84">
        <f t="shared" si="18"/>
        <v>420000</v>
      </c>
      <c r="D91" s="84">
        <f t="shared" si="19"/>
        <v>0</v>
      </c>
      <c r="E91" s="84">
        <v>242000</v>
      </c>
      <c r="F91" s="84">
        <v>242000</v>
      </c>
      <c r="G91" s="84">
        <f t="shared" si="20"/>
        <v>0</v>
      </c>
      <c r="H91" s="84">
        <v>0</v>
      </c>
      <c r="I91" s="84">
        <v>0</v>
      </c>
      <c r="J91" s="84">
        <f t="shared" si="21"/>
        <v>0</v>
      </c>
      <c r="K91" s="84">
        <v>0</v>
      </c>
      <c r="L91" s="84">
        <v>0</v>
      </c>
      <c r="M91" s="84">
        <f t="shared" si="22"/>
        <v>0</v>
      </c>
      <c r="N91" s="84">
        <v>0</v>
      </c>
      <c r="O91" s="84">
        <v>0</v>
      </c>
      <c r="P91" s="84">
        <f t="shared" si="23"/>
        <v>0</v>
      </c>
      <c r="Q91" s="84">
        <v>0</v>
      </c>
      <c r="R91" s="84">
        <v>0</v>
      </c>
      <c r="S91" s="84">
        <f t="shared" si="16"/>
        <v>0</v>
      </c>
      <c r="T91" s="84">
        <v>178000</v>
      </c>
      <c r="U91" s="84">
        <v>178000</v>
      </c>
      <c r="V91" s="84">
        <f t="shared" si="24"/>
        <v>0</v>
      </c>
    </row>
    <row r="92" spans="1:22" s="9" customFormat="1" ht="12.75">
      <c r="A92" s="63" t="s">
        <v>92</v>
      </c>
      <c r="B92" s="84">
        <f t="shared" si="17"/>
        <v>452000</v>
      </c>
      <c r="C92" s="84">
        <f t="shared" si="18"/>
        <v>452000</v>
      </c>
      <c r="D92" s="84">
        <f t="shared" si="19"/>
        <v>0</v>
      </c>
      <c r="E92" s="84">
        <v>190700</v>
      </c>
      <c r="F92" s="84">
        <v>190700</v>
      </c>
      <c r="G92" s="84">
        <f t="shared" si="20"/>
        <v>0</v>
      </c>
      <c r="H92" s="84">
        <v>0</v>
      </c>
      <c r="I92" s="84">
        <v>0</v>
      </c>
      <c r="J92" s="84">
        <f t="shared" si="21"/>
        <v>0</v>
      </c>
      <c r="K92" s="84">
        <v>0</v>
      </c>
      <c r="L92" s="84">
        <v>0</v>
      </c>
      <c r="M92" s="84">
        <f t="shared" si="22"/>
        <v>0</v>
      </c>
      <c r="N92" s="84">
        <v>0</v>
      </c>
      <c r="O92" s="84">
        <v>0</v>
      </c>
      <c r="P92" s="84">
        <f t="shared" si="23"/>
        <v>0</v>
      </c>
      <c r="Q92" s="84">
        <v>0</v>
      </c>
      <c r="R92" s="84">
        <v>0</v>
      </c>
      <c r="S92" s="84">
        <f t="shared" si="16"/>
        <v>0</v>
      </c>
      <c r="T92" s="84">
        <v>261300</v>
      </c>
      <c r="U92" s="84">
        <v>261300</v>
      </c>
      <c r="V92" s="84">
        <f t="shared" si="24"/>
        <v>0</v>
      </c>
    </row>
    <row r="93" spans="1:22" s="9" customFormat="1" ht="12.75">
      <c r="A93" s="63" t="s">
        <v>93</v>
      </c>
      <c r="B93" s="84">
        <f t="shared" si="17"/>
        <v>178000</v>
      </c>
      <c r="C93" s="84">
        <f t="shared" si="18"/>
        <v>178000</v>
      </c>
      <c r="D93" s="84">
        <f t="shared" si="19"/>
        <v>0</v>
      </c>
      <c r="E93" s="84">
        <v>0</v>
      </c>
      <c r="F93" s="84">
        <v>0</v>
      </c>
      <c r="G93" s="84">
        <f t="shared" si="20"/>
        <v>0</v>
      </c>
      <c r="H93" s="84">
        <v>0</v>
      </c>
      <c r="I93" s="84">
        <v>0</v>
      </c>
      <c r="J93" s="84">
        <f t="shared" si="21"/>
        <v>0</v>
      </c>
      <c r="K93" s="84">
        <v>0</v>
      </c>
      <c r="L93" s="84">
        <v>0</v>
      </c>
      <c r="M93" s="84">
        <f t="shared" si="22"/>
        <v>0</v>
      </c>
      <c r="N93" s="84">
        <v>0</v>
      </c>
      <c r="O93" s="84">
        <v>0</v>
      </c>
      <c r="P93" s="84">
        <f t="shared" si="23"/>
        <v>0</v>
      </c>
      <c r="Q93" s="84">
        <v>0</v>
      </c>
      <c r="R93" s="84">
        <v>0</v>
      </c>
      <c r="S93" s="84">
        <f t="shared" si="16"/>
        <v>0</v>
      </c>
      <c r="T93" s="84">
        <v>178000</v>
      </c>
      <c r="U93" s="84">
        <v>178000</v>
      </c>
      <c r="V93" s="84">
        <f t="shared" si="24"/>
        <v>0</v>
      </c>
    </row>
    <row r="94" spans="1:22" s="9" customFormat="1" ht="12.75">
      <c r="A94" s="63" t="s">
        <v>94</v>
      </c>
      <c r="B94" s="84">
        <f t="shared" si="17"/>
        <v>50000</v>
      </c>
      <c r="C94" s="84">
        <f t="shared" si="18"/>
        <v>50000</v>
      </c>
      <c r="D94" s="84">
        <f t="shared" si="19"/>
        <v>0</v>
      </c>
      <c r="E94" s="84">
        <v>0</v>
      </c>
      <c r="F94" s="84">
        <v>0</v>
      </c>
      <c r="G94" s="84">
        <f t="shared" si="20"/>
        <v>0</v>
      </c>
      <c r="H94" s="84">
        <v>50000</v>
      </c>
      <c r="I94" s="84">
        <v>50000</v>
      </c>
      <c r="J94" s="84">
        <f t="shared" si="21"/>
        <v>0</v>
      </c>
      <c r="K94" s="84">
        <v>0</v>
      </c>
      <c r="L94" s="84">
        <v>0</v>
      </c>
      <c r="M94" s="84">
        <f t="shared" si="22"/>
        <v>0</v>
      </c>
      <c r="N94" s="84">
        <v>0</v>
      </c>
      <c r="O94" s="84">
        <v>0</v>
      </c>
      <c r="P94" s="84">
        <f t="shared" si="23"/>
        <v>0</v>
      </c>
      <c r="Q94" s="84">
        <v>0</v>
      </c>
      <c r="R94" s="84">
        <v>0</v>
      </c>
      <c r="S94" s="84">
        <f t="shared" si="16"/>
        <v>0</v>
      </c>
      <c r="T94" s="84">
        <v>0</v>
      </c>
      <c r="U94" s="84">
        <v>0</v>
      </c>
      <c r="V94" s="84">
        <f t="shared" si="24"/>
        <v>0</v>
      </c>
    </row>
    <row r="95" spans="1:22" s="9" customFormat="1" ht="12.75">
      <c r="A95" s="63" t="s">
        <v>95</v>
      </c>
      <c r="B95" s="84">
        <f t="shared" si="17"/>
        <v>130000</v>
      </c>
      <c r="C95" s="84">
        <f t="shared" si="18"/>
        <v>0</v>
      </c>
      <c r="D95" s="84">
        <f t="shared" si="19"/>
        <v>-130000</v>
      </c>
      <c r="E95" s="84">
        <v>0</v>
      </c>
      <c r="F95" s="84">
        <v>0</v>
      </c>
      <c r="G95" s="84">
        <f t="shared" si="20"/>
        <v>0</v>
      </c>
      <c r="H95" s="84">
        <v>99103</v>
      </c>
      <c r="I95" s="84">
        <v>0</v>
      </c>
      <c r="J95" s="84">
        <f t="shared" si="21"/>
        <v>-99103</v>
      </c>
      <c r="K95" s="86">
        <v>20897</v>
      </c>
      <c r="L95" s="86">
        <v>0</v>
      </c>
      <c r="M95" s="84">
        <f t="shared" si="22"/>
        <v>-20897</v>
      </c>
      <c r="N95" s="84">
        <v>0</v>
      </c>
      <c r="O95" s="84">
        <v>0</v>
      </c>
      <c r="P95" s="84">
        <f t="shared" si="23"/>
        <v>0</v>
      </c>
      <c r="Q95" s="84">
        <v>0</v>
      </c>
      <c r="R95" s="84">
        <v>0</v>
      </c>
      <c r="S95" s="84">
        <f t="shared" si="16"/>
        <v>0</v>
      </c>
      <c r="T95" s="84">
        <v>10000</v>
      </c>
      <c r="U95" s="84">
        <v>0</v>
      </c>
      <c r="V95" s="84">
        <f t="shared" si="24"/>
        <v>-10000</v>
      </c>
    </row>
    <row r="96" spans="1:22" s="9" customFormat="1" ht="12.75">
      <c r="A96" s="63" t="s">
        <v>96</v>
      </c>
      <c r="B96" s="84">
        <f t="shared" si="17"/>
        <v>18000</v>
      </c>
      <c r="C96" s="84">
        <f t="shared" si="18"/>
        <v>18000</v>
      </c>
      <c r="D96" s="84">
        <f t="shared" si="19"/>
        <v>0</v>
      </c>
      <c r="E96" s="84">
        <v>0</v>
      </c>
      <c r="F96" s="84">
        <v>0</v>
      </c>
      <c r="G96" s="84">
        <f t="shared" si="20"/>
        <v>0</v>
      </c>
      <c r="H96" s="84">
        <v>0</v>
      </c>
      <c r="I96" s="84">
        <v>0</v>
      </c>
      <c r="J96" s="84">
        <f t="shared" si="21"/>
        <v>0</v>
      </c>
      <c r="K96" s="84">
        <v>0</v>
      </c>
      <c r="L96" s="84">
        <v>0</v>
      </c>
      <c r="M96" s="84">
        <f t="shared" si="22"/>
        <v>0</v>
      </c>
      <c r="N96" s="84">
        <v>0</v>
      </c>
      <c r="O96" s="84">
        <v>0</v>
      </c>
      <c r="P96" s="84">
        <f t="shared" si="23"/>
        <v>0</v>
      </c>
      <c r="Q96" s="84">
        <v>0</v>
      </c>
      <c r="R96" s="84">
        <v>0</v>
      </c>
      <c r="S96" s="84">
        <f t="shared" si="16"/>
        <v>0</v>
      </c>
      <c r="T96" s="84">
        <v>18000</v>
      </c>
      <c r="U96" s="84">
        <v>18000</v>
      </c>
      <c r="V96" s="84">
        <f t="shared" si="24"/>
        <v>0</v>
      </c>
    </row>
    <row r="97" spans="1:22" s="9" customFormat="1" ht="12.75">
      <c r="A97" s="63" t="s">
        <v>97</v>
      </c>
      <c r="B97" s="84">
        <f t="shared" si="17"/>
        <v>8000</v>
      </c>
      <c r="C97" s="84">
        <f t="shared" si="18"/>
        <v>8000</v>
      </c>
      <c r="D97" s="84">
        <f t="shared" si="19"/>
        <v>0</v>
      </c>
      <c r="E97" s="84">
        <v>0</v>
      </c>
      <c r="F97" s="84">
        <v>0</v>
      </c>
      <c r="G97" s="84">
        <f t="shared" si="20"/>
        <v>0</v>
      </c>
      <c r="H97" s="84">
        <v>0</v>
      </c>
      <c r="I97" s="84">
        <v>0</v>
      </c>
      <c r="J97" s="84">
        <f t="shared" si="21"/>
        <v>0</v>
      </c>
      <c r="K97" s="84">
        <v>0</v>
      </c>
      <c r="L97" s="84">
        <v>0</v>
      </c>
      <c r="M97" s="84">
        <f t="shared" si="22"/>
        <v>0</v>
      </c>
      <c r="N97" s="84">
        <v>0</v>
      </c>
      <c r="O97" s="84">
        <v>0</v>
      </c>
      <c r="P97" s="84">
        <f t="shared" si="23"/>
        <v>0</v>
      </c>
      <c r="Q97" s="84">
        <v>0</v>
      </c>
      <c r="R97" s="84">
        <v>0</v>
      </c>
      <c r="S97" s="84">
        <f t="shared" si="16"/>
        <v>0</v>
      </c>
      <c r="T97" s="84">
        <v>8000</v>
      </c>
      <c r="U97" s="84">
        <v>8000</v>
      </c>
      <c r="V97" s="84">
        <f t="shared" si="24"/>
        <v>0</v>
      </c>
    </row>
    <row r="98" spans="1:22" s="9" customFormat="1" ht="12.75">
      <c r="A98" s="63" t="s">
        <v>98</v>
      </c>
      <c r="B98" s="84">
        <f t="shared" si="17"/>
        <v>20000</v>
      </c>
      <c r="C98" s="84">
        <f t="shared" si="18"/>
        <v>20000</v>
      </c>
      <c r="D98" s="84">
        <f t="shared" si="19"/>
        <v>0</v>
      </c>
      <c r="E98" s="84">
        <v>0</v>
      </c>
      <c r="F98" s="84">
        <v>0</v>
      </c>
      <c r="G98" s="84">
        <f t="shared" si="20"/>
        <v>0</v>
      </c>
      <c r="H98" s="84">
        <v>0</v>
      </c>
      <c r="I98" s="84">
        <v>0</v>
      </c>
      <c r="J98" s="84">
        <f t="shared" si="21"/>
        <v>0</v>
      </c>
      <c r="K98" s="84">
        <v>0</v>
      </c>
      <c r="L98" s="84">
        <v>0</v>
      </c>
      <c r="M98" s="84">
        <f t="shared" si="22"/>
        <v>0</v>
      </c>
      <c r="N98" s="84">
        <v>0</v>
      </c>
      <c r="O98" s="84">
        <v>0</v>
      </c>
      <c r="P98" s="84">
        <f t="shared" si="23"/>
        <v>0</v>
      </c>
      <c r="Q98" s="84">
        <v>0</v>
      </c>
      <c r="R98" s="84">
        <v>0</v>
      </c>
      <c r="S98" s="84">
        <f t="shared" si="16"/>
        <v>0</v>
      </c>
      <c r="T98" s="84">
        <v>20000</v>
      </c>
      <c r="U98" s="84">
        <v>20000</v>
      </c>
      <c r="V98" s="84">
        <f t="shared" si="24"/>
        <v>0</v>
      </c>
    </row>
    <row r="99" spans="1:22" s="9" customFormat="1" ht="12.75">
      <c r="A99" s="63" t="s">
        <v>99</v>
      </c>
      <c r="B99" s="84">
        <f t="shared" si="17"/>
        <v>12000</v>
      </c>
      <c r="C99" s="84">
        <f t="shared" si="18"/>
        <v>12000</v>
      </c>
      <c r="D99" s="84">
        <f t="shared" si="19"/>
        <v>0</v>
      </c>
      <c r="E99" s="84">
        <v>0</v>
      </c>
      <c r="F99" s="84">
        <v>0</v>
      </c>
      <c r="G99" s="84">
        <f t="shared" si="20"/>
        <v>0</v>
      </c>
      <c r="H99" s="84">
        <v>12000</v>
      </c>
      <c r="I99" s="84">
        <v>12000</v>
      </c>
      <c r="J99" s="84">
        <f t="shared" si="21"/>
        <v>0</v>
      </c>
      <c r="K99" s="84">
        <v>0</v>
      </c>
      <c r="L99" s="84">
        <v>0</v>
      </c>
      <c r="M99" s="84">
        <f t="shared" si="22"/>
        <v>0</v>
      </c>
      <c r="N99" s="84">
        <v>0</v>
      </c>
      <c r="O99" s="84">
        <v>0</v>
      </c>
      <c r="P99" s="84">
        <f t="shared" si="23"/>
        <v>0</v>
      </c>
      <c r="Q99" s="84">
        <v>0</v>
      </c>
      <c r="R99" s="84">
        <v>0</v>
      </c>
      <c r="S99" s="84">
        <f t="shared" si="16"/>
        <v>0</v>
      </c>
      <c r="T99" s="84">
        <v>0</v>
      </c>
      <c r="U99" s="84">
        <v>0</v>
      </c>
      <c r="V99" s="84">
        <f t="shared" si="24"/>
        <v>0</v>
      </c>
    </row>
    <row r="100" spans="1:22" s="9" customFormat="1" ht="12.75">
      <c r="A100" s="63" t="s">
        <v>39</v>
      </c>
      <c r="B100" s="84">
        <f t="shared" si="17"/>
        <v>54000</v>
      </c>
      <c r="C100" s="84">
        <f t="shared" si="18"/>
        <v>54000</v>
      </c>
      <c r="D100" s="84">
        <f t="shared" si="19"/>
        <v>0</v>
      </c>
      <c r="E100" s="84">
        <v>0</v>
      </c>
      <c r="F100" s="84">
        <v>0</v>
      </c>
      <c r="G100" s="84">
        <f t="shared" si="20"/>
        <v>0</v>
      </c>
      <c r="H100" s="84">
        <v>0</v>
      </c>
      <c r="I100" s="84">
        <v>0</v>
      </c>
      <c r="J100" s="84">
        <f t="shared" si="21"/>
        <v>0</v>
      </c>
      <c r="K100" s="84">
        <v>0</v>
      </c>
      <c r="L100" s="84">
        <v>0</v>
      </c>
      <c r="M100" s="84">
        <f t="shared" si="22"/>
        <v>0</v>
      </c>
      <c r="N100" s="84">
        <v>0</v>
      </c>
      <c r="O100" s="84">
        <v>0</v>
      </c>
      <c r="P100" s="84">
        <f t="shared" si="23"/>
        <v>0</v>
      </c>
      <c r="Q100" s="84">
        <v>0</v>
      </c>
      <c r="R100" s="84">
        <v>0</v>
      </c>
      <c r="S100" s="84">
        <f t="shared" si="16"/>
        <v>0</v>
      </c>
      <c r="T100" s="84">
        <v>54000</v>
      </c>
      <c r="U100" s="84">
        <v>54000</v>
      </c>
      <c r="V100" s="84">
        <f t="shared" si="24"/>
        <v>0</v>
      </c>
    </row>
    <row r="101" spans="1:22" s="9" customFormat="1" ht="12.75">
      <c r="A101" s="63" t="s">
        <v>40</v>
      </c>
      <c r="B101" s="84">
        <f t="shared" si="17"/>
        <v>0</v>
      </c>
      <c r="C101" s="84">
        <f t="shared" si="18"/>
        <v>4800</v>
      </c>
      <c r="D101" s="84">
        <f t="shared" si="19"/>
        <v>4800</v>
      </c>
      <c r="E101" s="84">
        <v>0</v>
      </c>
      <c r="F101" s="84">
        <v>0</v>
      </c>
      <c r="G101" s="84">
        <f t="shared" si="20"/>
        <v>0</v>
      </c>
      <c r="H101" s="84">
        <v>0</v>
      </c>
      <c r="I101" s="84">
        <v>0</v>
      </c>
      <c r="J101" s="84">
        <f t="shared" si="21"/>
        <v>0</v>
      </c>
      <c r="K101" s="84">
        <v>0</v>
      </c>
      <c r="L101" s="84">
        <v>4800</v>
      </c>
      <c r="M101" s="84">
        <f t="shared" si="22"/>
        <v>4800</v>
      </c>
      <c r="N101" s="84">
        <v>0</v>
      </c>
      <c r="O101" s="84">
        <v>0</v>
      </c>
      <c r="P101" s="84">
        <f t="shared" si="23"/>
        <v>0</v>
      </c>
      <c r="Q101" s="84">
        <v>0</v>
      </c>
      <c r="R101" s="84">
        <v>0</v>
      </c>
      <c r="S101" s="84">
        <f t="shared" si="16"/>
        <v>0</v>
      </c>
      <c r="T101" s="84">
        <v>0</v>
      </c>
      <c r="U101" s="84">
        <v>0</v>
      </c>
      <c r="V101" s="84">
        <f t="shared" si="24"/>
        <v>0</v>
      </c>
    </row>
    <row r="102" spans="1:22" s="9" customFormat="1" ht="12.75">
      <c r="A102" s="63" t="s">
        <v>127</v>
      </c>
      <c r="B102" s="84">
        <f t="shared" si="17"/>
        <v>0</v>
      </c>
      <c r="C102" s="84">
        <f t="shared" si="18"/>
        <v>6000</v>
      </c>
      <c r="D102" s="84">
        <f t="shared" si="19"/>
        <v>6000</v>
      </c>
      <c r="E102" s="84">
        <v>0</v>
      </c>
      <c r="F102" s="84">
        <v>0</v>
      </c>
      <c r="G102" s="84">
        <f t="shared" si="20"/>
        <v>0</v>
      </c>
      <c r="H102" s="84">
        <v>0</v>
      </c>
      <c r="I102" s="84">
        <v>6000</v>
      </c>
      <c r="J102" s="84">
        <f t="shared" si="21"/>
        <v>6000</v>
      </c>
      <c r="K102" s="84">
        <v>0</v>
      </c>
      <c r="L102" s="84">
        <v>0</v>
      </c>
      <c r="M102" s="84">
        <f t="shared" si="22"/>
        <v>0</v>
      </c>
      <c r="N102" s="84">
        <v>0</v>
      </c>
      <c r="O102" s="84">
        <v>0</v>
      </c>
      <c r="P102" s="84">
        <f t="shared" si="23"/>
        <v>0</v>
      </c>
      <c r="Q102" s="84">
        <v>0</v>
      </c>
      <c r="R102" s="84">
        <v>0</v>
      </c>
      <c r="S102" s="84">
        <f t="shared" si="16"/>
        <v>0</v>
      </c>
      <c r="T102" s="84">
        <v>0</v>
      </c>
      <c r="U102" s="84">
        <v>0</v>
      </c>
      <c r="V102" s="84">
        <f t="shared" si="24"/>
        <v>0</v>
      </c>
    </row>
    <row r="103" spans="1:22" s="9" customFormat="1" ht="12.75">
      <c r="A103" s="63" t="s">
        <v>128</v>
      </c>
      <c r="B103" s="84">
        <f t="shared" si="17"/>
        <v>0</v>
      </c>
      <c r="C103" s="84">
        <f t="shared" si="18"/>
        <v>2500</v>
      </c>
      <c r="D103" s="84">
        <f t="shared" si="19"/>
        <v>2500</v>
      </c>
      <c r="E103" s="84">
        <v>0</v>
      </c>
      <c r="F103" s="84">
        <v>0</v>
      </c>
      <c r="G103" s="84">
        <f t="shared" si="20"/>
        <v>0</v>
      </c>
      <c r="H103" s="84">
        <v>0</v>
      </c>
      <c r="I103" s="84">
        <v>2500</v>
      </c>
      <c r="J103" s="84">
        <f t="shared" si="21"/>
        <v>2500</v>
      </c>
      <c r="K103" s="84">
        <v>0</v>
      </c>
      <c r="L103" s="84">
        <v>0</v>
      </c>
      <c r="M103" s="84">
        <f t="shared" si="22"/>
        <v>0</v>
      </c>
      <c r="N103" s="84">
        <v>0</v>
      </c>
      <c r="O103" s="84">
        <v>0</v>
      </c>
      <c r="P103" s="84">
        <f t="shared" si="23"/>
        <v>0</v>
      </c>
      <c r="Q103" s="84">
        <v>0</v>
      </c>
      <c r="R103" s="84">
        <v>0</v>
      </c>
      <c r="S103" s="84">
        <f t="shared" si="16"/>
        <v>0</v>
      </c>
      <c r="T103" s="84">
        <v>0</v>
      </c>
      <c r="U103" s="84">
        <v>0</v>
      </c>
      <c r="V103" s="84">
        <f t="shared" si="24"/>
        <v>0</v>
      </c>
    </row>
    <row r="104" spans="1:22" s="9" customFormat="1" ht="12.75">
      <c r="A104" s="63" t="s">
        <v>41</v>
      </c>
      <c r="B104" s="84">
        <f t="shared" si="17"/>
        <v>0</v>
      </c>
      <c r="C104" s="84">
        <f t="shared" si="18"/>
        <v>2500</v>
      </c>
      <c r="D104" s="84">
        <f t="shared" si="19"/>
        <v>2500</v>
      </c>
      <c r="E104" s="84">
        <v>0</v>
      </c>
      <c r="F104" s="84">
        <v>0</v>
      </c>
      <c r="G104" s="84">
        <f t="shared" si="20"/>
        <v>0</v>
      </c>
      <c r="H104" s="84">
        <v>0</v>
      </c>
      <c r="I104" s="84">
        <v>2500</v>
      </c>
      <c r="J104" s="84">
        <f t="shared" si="21"/>
        <v>2500</v>
      </c>
      <c r="K104" s="84">
        <v>0</v>
      </c>
      <c r="L104" s="84">
        <v>0</v>
      </c>
      <c r="M104" s="84">
        <f t="shared" si="22"/>
        <v>0</v>
      </c>
      <c r="N104" s="84">
        <v>0</v>
      </c>
      <c r="O104" s="84">
        <v>0</v>
      </c>
      <c r="P104" s="84">
        <f t="shared" si="23"/>
        <v>0</v>
      </c>
      <c r="Q104" s="84">
        <v>0</v>
      </c>
      <c r="R104" s="84">
        <v>0</v>
      </c>
      <c r="S104" s="84">
        <f t="shared" si="16"/>
        <v>0</v>
      </c>
      <c r="T104" s="84">
        <v>0</v>
      </c>
      <c r="U104" s="84">
        <v>0</v>
      </c>
      <c r="V104" s="84">
        <f t="shared" si="24"/>
        <v>0</v>
      </c>
    </row>
    <row r="105" spans="1:22" s="9" customFormat="1" ht="12.75">
      <c r="A105" s="63" t="s">
        <v>129</v>
      </c>
      <c r="B105" s="84">
        <f t="shared" si="17"/>
        <v>0</v>
      </c>
      <c r="C105" s="84">
        <f t="shared" si="18"/>
        <v>6000</v>
      </c>
      <c r="D105" s="84">
        <f t="shared" si="19"/>
        <v>6000</v>
      </c>
      <c r="E105" s="84">
        <v>0</v>
      </c>
      <c r="F105" s="84">
        <v>0</v>
      </c>
      <c r="G105" s="84">
        <f t="shared" si="20"/>
        <v>0</v>
      </c>
      <c r="H105" s="84">
        <v>0</v>
      </c>
      <c r="I105" s="84">
        <v>6000</v>
      </c>
      <c r="J105" s="84">
        <f t="shared" si="21"/>
        <v>6000</v>
      </c>
      <c r="K105" s="84">
        <v>0</v>
      </c>
      <c r="L105" s="84">
        <v>0</v>
      </c>
      <c r="M105" s="84">
        <f t="shared" si="22"/>
        <v>0</v>
      </c>
      <c r="N105" s="84">
        <v>0</v>
      </c>
      <c r="O105" s="84">
        <v>0</v>
      </c>
      <c r="P105" s="84">
        <f t="shared" si="23"/>
        <v>0</v>
      </c>
      <c r="Q105" s="84">
        <v>0</v>
      </c>
      <c r="R105" s="84">
        <v>0</v>
      </c>
      <c r="S105" s="84">
        <f t="shared" si="16"/>
        <v>0</v>
      </c>
      <c r="T105" s="84">
        <v>0</v>
      </c>
      <c r="U105" s="84">
        <v>0</v>
      </c>
      <c r="V105" s="84">
        <f t="shared" si="24"/>
        <v>0</v>
      </c>
    </row>
    <row r="106" spans="1:22" s="9" customFormat="1" ht="12.75">
      <c r="A106" s="63" t="s">
        <v>165</v>
      </c>
      <c r="B106" s="84">
        <f t="shared" si="17"/>
        <v>0</v>
      </c>
      <c r="C106" s="84">
        <f t="shared" si="18"/>
        <v>2000</v>
      </c>
      <c r="D106" s="84">
        <f t="shared" si="19"/>
        <v>2000</v>
      </c>
      <c r="E106" s="84">
        <v>0</v>
      </c>
      <c r="F106" s="84">
        <v>0</v>
      </c>
      <c r="G106" s="84">
        <f t="shared" si="20"/>
        <v>0</v>
      </c>
      <c r="H106" s="84">
        <v>0</v>
      </c>
      <c r="I106" s="84">
        <v>2000</v>
      </c>
      <c r="J106" s="84">
        <f t="shared" si="21"/>
        <v>2000</v>
      </c>
      <c r="K106" s="84">
        <v>0</v>
      </c>
      <c r="L106" s="84">
        <v>0</v>
      </c>
      <c r="M106" s="84">
        <f t="shared" si="22"/>
        <v>0</v>
      </c>
      <c r="N106" s="84">
        <v>0</v>
      </c>
      <c r="O106" s="84">
        <v>0</v>
      </c>
      <c r="P106" s="84">
        <f t="shared" si="23"/>
        <v>0</v>
      </c>
      <c r="Q106" s="84">
        <v>0</v>
      </c>
      <c r="R106" s="84">
        <v>0</v>
      </c>
      <c r="S106" s="84">
        <f t="shared" si="16"/>
        <v>0</v>
      </c>
      <c r="T106" s="84">
        <v>0</v>
      </c>
      <c r="U106" s="84">
        <v>0</v>
      </c>
      <c r="V106" s="84">
        <f t="shared" si="24"/>
        <v>0</v>
      </c>
    </row>
    <row r="107" spans="1:22" s="9" customFormat="1" ht="12.75">
      <c r="A107" s="63" t="s">
        <v>130</v>
      </c>
      <c r="B107" s="84">
        <f t="shared" si="17"/>
        <v>0</v>
      </c>
      <c r="C107" s="84">
        <f t="shared" si="18"/>
        <v>4000</v>
      </c>
      <c r="D107" s="84">
        <f t="shared" si="19"/>
        <v>4000</v>
      </c>
      <c r="E107" s="84">
        <v>0</v>
      </c>
      <c r="F107" s="84">
        <v>0</v>
      </c>
      <c r="G107" s="84">
        <f t="shared" si="20"/>
        <v>0</v>
      </c>
      <c r="H107" s="84">
        <v>0</v>
      </c>
      <c r="I107" s="84">
        <v>4000</v>
      </c>
      <c r="J107" s="84">
        <f t="shared" si="21"/>
        <v>4000</v>
      </c>
      <c r="K107" s="84">
        <v>0</v>
      </c>
      <c r="L107" s="84">
        <v>0</v>
      </c>
      <c r="M107" s="84">
        <f t="shared" si="22"/>
        <v>0</v>
      </c>
      <c r="N107" s="84">
        <v>0</v>
      </c>
      <c r="O107" s="84">
        <v>0</v>
      </c>
      <c r="P107" s="84">
        <f t="shared" si="23"/>
        <v>0</v>
      </c>
      <c r="Q107" s="84">
        <v>0</v>
      </c>
      <c r="R107" s="84">
        <v>0</v>
      </c>
      <c r="S107" s="84">
        <f t="shared" si="16"/>
        <v>0</v>
      </c>
      <c r="T107" s="84">
        <v>0</v>
      </c>
      <c r="U107" s="84">
        <v>0</v>
      </c>
      <c r="V107" s="84">
        <f t="shared" si="24"/>
        <v>0</v>
      </c>
    </row>
    <row r="108" spans="1:22" s="9" customFormat="1" ht="12.75">
      <c r="A108" s="63" t="s">
        <v>42</v>
      </c>
      <c r="B108" s="84">
        <f t="shared" si="17"/>
        <v>0</v>
      </c>
      <c r="C108" s="84">
        <f t="shared" si="18"/>
        <v>3100</v>
      </c>
      <c r="D108" s="84">
        <f t="shared" si="19"/>
        <v>3100</v>
      </c>
      <c r="E108" s="84">
        <v>0</v>
      </c>
      <c r="F108" s="84">
        <v>0</v>
      </c>
      <c r="G108" s="84">
        <f t="shared" si="20"/>
        <v>0</v>
      </c>
      <c r="H108" s="84">
        <v>0</v>
      </c>
      <c r="I108" s="84">
        <v>0</v>
      </c>
      <c r="J108" s="84">
        <f t="shared" si="21"/>
        <v>0</v>
      </c>
      <c r="K108" s="84">
        <v>0</v>
      </c>
      <c r="L108" s="84">
        <v>3100</v>
      </c>
      <c r="M108" s="84">
        <f t="shared" si="22"/>
        <v>3100</v>
      </c>
      <c r="N108" s="84">
        <v>0</v>
      </c>
      <c r="O108" s="84">
        <v>0</v>
      </c>
      <c r="P108" s="84">
        <f t="shared" si="23"/>
        <v>0</v>
      </c>
      <c r="Q108" s="84">
        <v>0</v>
      </c>
      <c r="R108" s="84">
        <v>0</v>
      </c>
      <c r="S108" s="84">
        <f t="shared" si="16"/>
        <v>0</v>
      </c>
      <c r="T108" s="84">
        <v>0</v>
      </c>
      <c r="U108" s="84">
        <v>0</v>
      </c>
      <c r="V108" s="84">
        <f t="shared" si="24"/>
        <v>0</v>
      </c>
    </row>
    <row r="109" spans="1:22" s="9" customFormat="1" ht="12.75">
      <c r="A109" s="63" t="s">
        <v>131</v>
      </c>
      <c r="B109" s="84">
        <f t="shared" si="17"/>
        <v>0</v>
      </c>
      <c r="C109" s="84">
        <f t="shared" si="18"/>
        <v>6000</v>
      </c>
      <c r="D109" s="84">
        <f t="shared" si="19"/>
        <v>6000</v>
      </c>
      <c r="E109" s="84">
        <v>0</v>
      </c>
      <c r="F109" s="84">
        <v>0</v>
      </c>
      <c r="G109" s="84">
        <f t="shared" si="20"/>
        <v>0</v>
      </c>
      <c r="H109" s="84">
        <v>0</v>
      </c>
      <c r="I109" s="84">
        <v>6000</v>
      </c>
      <c r="J109" s="84">
        <f t="shared" si="21"/>
        <v>6000</v>
      </c>
      <c r="K109" s="84">
        <v>0</v>
      </c>
      <c r="L109" s="84">
        <v>0</v>
      </c>
      <c r="M109" s="84">
        <f t="shared" si="22"/>
        <v>0</v>
      </c>
      <c r="N109" s="84">
        <v>0</v>
      </c>
      <c r="O109" s="84">
        <v>0</v>
      </c>
      <c r="P109" s="84">
        <f t="shared" si="23"/>
        <v>0</v>
      </c>
      <c r="Q109" s="84">
        <v>0</v>
      </c>
      <c r="R109" s="84">
        <v>0</v>
      </c>
      <c r="S109" s="84">
        <f t="shared" si="16"/>
        <v>0</v>
      </c>
      <c r="T109" s="84">
        <v>0</v>
      </c>
      <c r="U109" s="84">
        <v>0</v>
      </c>
      <c r="V109" s="84">
        <f t="shared" si="24"/>
        <v>0</v>
      </c>
    </row>
    <row r="110" spans="1:22" s="9" customFormat="1" ht="12.75">
      <c r="A110" s="63" t="s">
        <v>132</v>
      </c>
      <c r="B110" s="84">
        <f t="shared" si="17"/>
        <v>0</v>
      </c>
      <c r="C110" s="84">
        <f t="shared" si="18"/>
        <v>6000</v>
      </c>
      <c r="D110" s="84">
        <f t="shared" si="19"/>
        <v>6000</v>
      </c>
      <c r="E110" s="84">
        <v>0</v>
      </c>
      <c r="F110" s="84">
        <v>0</v>
      </c>
      <c r="G110" s="84">
        <f t="shared" si="20"/>
        <v>0</v>
      </c>
      <c r="H110" s="84">
        <v>0</v>
      </c>
      <c r="I110" s="84">
        <v>6000</v>
      </c>
      <c r="J110" s="84">
        <f t="shared" si="21"/>
        <v>6000</v>
      </c>
      <c r="K110" s="84">
        <v>0</v>
      </c>
      <c r="L110" s="84">
        <v>0</v>
      </c>
      <c r="M110" s="84">
        <f t="shared" si="22"/>
        <v>0</v>
      </c>
      <c r="N110" s="84">
        <v>0</v>
      </c>
      <c r="O110" s="84">
        <v>0</v>
      </c>
      <c r="P110" s="84">
        <f t="shared" si="23"/>
        <v>0</v>
      </c>
      <c r="Q110" s="84">
        <v>0</v>
      </c>
      <c r="R110" s="84">
        <v>0</v>
      </c>
      <c r="S110" s="84">
        <f t="shared" si="16"/>
        <v>0</v>
      </c>
      <c r="T110" s="84">
        <v>0</v>
      </c>
      <c r="U110" s="84">
        <v>0</v>
      </c>
      <c r="V110" s="84">
        <f t="shared" si="24"/>
        <v>0</v>
      </c>
    </row>
    <row r="111" spans="1:22" s="9" customFormat="1" ht="12.75">
      <c r="A111" s="63" t="s">
        <v>133</v>
      </c>
      <c r="B111" s="84">
        <f t="shared" si="17"/>
        <v>0</v>
      </c>
      <c r="C111" s="84">
        <f t="shared" si="18"/>
        <v>2500</v>
      </c>
      <c r="D111" s="84">
        <f t="shared" si="19"/>
        <v>2500</v>
      </c>
      <c r="E111" s="84">
        <v>0</v>
      </c>
      <c r="F111" s="84">
        <v>0</v>
      </c>
      <c r="G111" s="84">
        <f t="shared" si="20"/>
        <v>0</v>
      </c>
      <c r="H111" s="84">
        <v>0</v>
      </c>
      <c r="I111" s="84">
        <v>2500</v>
      </c>
      <c r="J111" s="84">
        <f t="shared" si="21"/>
        <v>2500</v>
      </c>
      <c r="K111" s="84">
        <v>0</v>
      </c>
      <c r="L111" s="84">
        <v>0</v>
      </c>
      <c r="M111" s="84">
        <f t="shared" si="22"/>
        <v>0</v>
      </c>
      <c r="N111" s="84">
        <v>0</v>
      </c>
      <c r="O111" s="84">
        <v>0</v>
      </c>
      <c r="P111" s="84">
        <f t="shared" si="23"/>
        <v>0</v>
      </c>
      <c r="Q111" s="84">
        <v>0</v>
      </c>
      <c r="R111" s="84">
        <v>0</v>
      </c>
      <c r="S111" s="84">
        <f t="shared" si="16"/>
        <v>0</v>
      </c>
      <c r="T111" s="84">
        <v>0</v>
      </c>
      <c r="U111" s="84">
        <v>0</v>
      </c>
      <c r="V111" s="84">
        <f t="shared" si="24"/>
        <v>0</v>
      </c>
    </row>
    <row r="112" spans="1:22" s="9" customFormat="1" ht="12.75">
      <c r="A112" s="63" t="s">
        <v>134</v>
      </c>
      <c r="B112" s="84">
        <f t="shared" si="17"/>
        <v>0</v>
      </c>
      <c r="C112" s="84">
        <f t="shared" si="18"/>
        <v>5000</v>
      </c>
      <c r="D112" s="84">
        <f t="shared" si="19"/>
        <v>5000</v>
      </c>
      <c r="E112" s="84">
        <v>0</v>
      </c>
      <c r="F112" s="84">
        <v>0</v>
      </c>
      <c r="G112" s="84">
        <f t="shared" si="20"/>
        <v>0</v>
      </c>
      <c r="H112" s="84">
        <v>0</v>
      </c>
      <c r="I112" s="84">
        <v>5000</v>
      </c>
      <c r="J112" s="84">
        <f t="shared" si="21"/>
        <v>5000</v>
      </c>
      <c r="K112" s="84">
        <v>0</v>
      </c>
      <c r="L112" s="84">
        <v>0</v>
      </c>
      <c r="M112" s="84">
        <f t="shared" si="22"/>
        <v>0</v>
      </c>
      <c r="N112" s="84">
        <v>0</v>
      </c>
      <c r="O112" s="84">
        <v>0</v>
      </c>
      <c r="P112" s="84">
        <f t="shared" si="23"/>
        <v>0</v>
      </c>
      <c r="Q112" s="84">
        <v>0</v>
      </c>
      <c r="R112" s="84">
        <v>0</v>
      </c>
      <c r="S112" s="84">
        <f t="shared" si="16"/>
        <v>0</v>
      </c>
      <c r="T112" s="84">
        <v>0</v>
      </c>
      <c r="U112" s="84">
        <v>0</v>
      </c>
      <c r="V112" s="84">
        <f t="shared" si="24"/>
        <v>0</v>
      </c>
    </row>
    <row r="113" spans="1:22" s="9" customFormat="1" ht="12.75">
      <c r="A113" s="63" t="s">
        <v>135</v>
      </c>
      <c r="B113" s="84">
        <f t="shared" si="17"/>
        <v>0</v>
      </c>
      <c r="C113" s="84">
        <f t="shared" si="18"/>
        <v>6000</v>
      </c>
      <c r="D113" s="84">
        <f t="shared" si="19"/>
        <v>6000</v>
      </c>
      <c r="E113" s="84">
        <v>0</v>
      </c>
      <c r="F113" s="84">
        <v>0</v>
      </c>
      <c r="G113" s="84">
        <f t="shared" si="20"/>
        <v>0</v>
      </c>
      <c r="H113" s="84">
        <v>0</v>
      </c>
      <c r="I113" s="84">
        <v>6000</v>
      </c>
      <c r="J113" s="84">
        <f t="shared" si="21"/>
        <v>6000</v>
      </c>
      <c r="K113" s="84">
        <v>0</v>
      </c>
      <c r="L113" s="84">
        <v>0</v>
      </c>
      <c r="M113" s="84">
        <f t="shared" si="22"/>
        <v>0</v>
      </c>
      <c r="N113" s="84">
        <v>0</v>
      </c>
      <c r="O113" s="84">
        <v>0</v>
      </c>
      <c r="P113" s="84">
        <f t="shared" si="23"/>
        <v>0</v>
      </c>
      <c r="Q113" s="84">
        <v>0</v>
      </c>
      <c r="R113" s="84">
        <v>0</v>
      </c>
      <c r="S113" s="84">
        <f t="shared" si="16"/>
        <v>0</v>
      </c>
      <c r="T113" s="84">
        <v>0</v>
      </c>
      <c r="U113" s="84">
        <v>0</v>
      </c>
      <c r="V113" s="84">
        <f t="shared" si="24"/>
        <v>0</v>
      </c>
    </row>
    <row r="114" spans="1:22" s="9" customFormat="1" ht="12.75">
      <c r="A114" s="63" t="s">
        <v>138</v>
      </c>
      <c r="B114" s="84">
        <f t="shared" si="17"/>
        <v>0</v>
      </c>
      <c r="C114" s="84">
        <f t="shared" si="18"/>
        <v>6000</v>
      </c>
      <c r="D114" s="84">
        <f t="shared" si="19"/>
        <v>6000</v>
      </c>
      <c r="E114" s="84">
        <v>0</v>
      </c>
      <c r="F114" s="84">
        <v>0</v>
      </c>
      <c r="G114" s="84">
        <f t="shared" si="20"/>
        <v>0</v>
      </c>
      <c r="H114" s="84">
        <v>0</v>
      </c>
      <c r="I114" s="84">
        <v>6000</v>
      </c>
      <c r="J114" s="84">
        <f t="shared" si="21"/>
        <v>6000</v>
      </c>
      <c r="K114" s="84">
        <v>0</v>
      </c>
      <c r="L114" s="84">
        <v>0</v>
      </c>
      <c r="M114" s="84">
        <f t="shared" si="22"/>
        <v>0</v>
      </c>
      <c r="N114" s="84">
        <v>0</v>
      </c>
      <c r="O114" s="84">
        <v>0</v>
      </c>
      <c r="P114" s="84">
        <f t="shared" si="23"/>
        <v>0</v>
      </c>
      <c r="Q114" s="84">
        <v>0</v>
      </c>
      <c r="R114" s="84">
        <v>0</v>
      </c>
      <c r="S114" s="84">
        <f t="shared" si="16"/>
        <v>0</v>
      </c>
      <c r="T114" s="84">
        <v>0</v>
      </c>
      <c r="U114" s="84">
        <v>0</v>
      </c>
      <c r="V114" s="84">
        <f t="shared" si="24"/>
        <v>0</v>
      </c>
    </row>
    <row r="115" spans="1:22" s="9" customFormat="1" ht="12.75">
      <c r="A115" s="63" t="s">
        <v>137</v>
      </c>
      <c r="B115" s="84">
        <f t="shared" si="17"/>
        <v>0</v>
      </c>
      <c r="C115" s="84">
        <f t="shared" si="18"/>
        <v>6000</v>
      </c>
      <c r="D115" s="84">
        <f t="shared" si="19"/>
        <v>6000</v>
      </c>
      <c r="E115" s="84">
        <v>0</v>
      </c>
      <c r="F115" s="84">
        <v>0</v>
      </c>
      <c r="G115" s="84">
        <f t="shared" si="20"/>
        <v>0</v>
      </c>
      <c r="H115" s="84">
        <v>0</v>
      </c>
      <c r="I115" s="84">
        <v>0</v>
      </c>
      <c r="J115" s="84">
        <f t="shared" si="21"/>
        <v>0</v>
      </c>
      <c r="K115" s="84">
        <v>0</v>
      </c>
      <c r="L115" s="84">
        <v>6000</v>
      </c>
      <c r="M115" s="84">
        <f t="shared" si="22"/>
        <v>6000</v>
      </c>
      <c r="N115" s="84">
        <v>0</v>
      </c>
      <c r="O115" s="84">
        <v>0</v>
      </c>
      <c r="P115" s="84">
        <f t="shared" si="23"/>
        <v>0</v>
      </c>
      <c r="Q115" s="84">
        <v>0</v>
      </c>
      <c r="R115" s="84">
        <v>0</v>
      </c>
      <c r="S115" s="84">
        <f t="shared" si="16"/>
        <v>0</v>
      </c>
      <c r="T115" s="84">
        <v>0</v>
      </c>
      <c r="U115" s="84">
        <v>0</v>
      </c>
      <c r="V115" s="84">
        <f t="shared" si="24"/>
        <v>0</v>
      </c>
    </row>
    <row r="116" spans="1:22" s="9" customFormat="1" ht="12.75">
      <c r="A116" s="63" t="s">
        <v>136</v>
      </c>
      <c r="B116" s="84">
        <f t="shared" si="17"/>
        <v>0</v>
      </c>
      <c r="C116" s="84">
        <f t="shared" si="18"/>
        <v>2500</v>
      </c>
      <c r="D116" s="84">
        <f t="shared" si="19"/>
        <v>2500</v>
      </c>
      <c r="E116" s="84">
        <v>0</v>
      </c>
      <c r="F116" s="84">
        <v>0</v>
      </c>
      <c r="G116" s="84">
        <f t="shared" si="20"/>
        <v>0</v>
      </c>
      <c r="H116" s="84">
        <v>0</v>
      </c>
      <c r="I116" s="84">
        <v>2500</v>
      </c>
      <c r="J116" s="84">
        <f t="shared" si="21"/>
        <v>2500</v>
      </c>
      <c r="K116" s="84">
        <v>0</v>
      </c>
      <c r="L116" s="84">
        <v>0</v>
      </c>
      <c r="M116" s="84">
        <f t="shared" si="22"/>
        <v>0</v>
      </c>
      <c r="N116" s="84">
        <v>0</v>
      </c>
      <c r="O116" s="84">
        <v>0</v>
      </c>
      <c r="P116" s="84">
        <f t="shared" si="23"/>
        <v>0</v>
      </c>
      <c r="Q116" s="84">
        <v>0</v>
      </c>
      <c r="R116" s="84">
        <v>0</v>
      </c>
      <c r="S116" s="84">
        <f t="shared" si="16"/>
        <v>0</v>
      </c>
      <c r="T116" s="84">
        <v>0</v>
      </c>
      <c r="U116" s="84">
        <v>0</v>
      </c>
      <c r="V116" s="84">
        <f t="shared" si="24"/>
        <v>0</v>
      </c>
    </row>
    <row r="117" spans="1:22" s="9" customFormat="1" ht="12.75">
      <c r="A117" s="63" t="s">
        <v>43</v>
      </c>
      <c r="B117" s="84">
        <f t="shared" si="17"/>
        <v>0</v>
      </c>
      <c r="C117" s="84">
        <f t="shared" si="18"/>
        <v>2500</v>
      </c>
      <c r="D117" s="84">
        <f t="shared" si="19"/>
        <v>2500</v>
      </c>
      <c r="E117" s="84">
        <v>0</v>
      </c>
      <c r="F117" s="84">
        <v>0</v>
      </c>
      <c r="G117" s="84">
        <f t="shared" si="20"/>
        <v>0</v>
      </c>
      <c r="H117" s="84">
        <v>0</v>
      </c>
      <c r="I117" s="84">
        <v>2500</v>
      </c>
      <c r="J117" s="84">
        <f t="shared" si="21"/>
        <v>2500</v>
      </c>
      <c r="K117" s="84">
        <v>0</v>
      </c>
      <c r="L117" s="84">
        <v>0</v>
      </c>
      <c r="M117" s="84">
        <f t="shared" si="22"/>
        <v>0</v>
      </c>
      <c r="N117" s="84">
        <v>0</v>
      </c>
      <c r="O117" s="84">
        <v>0</v>
      </c>
      <c r="P117" s="84">
        <f t="shared" si="23"/>
        <v>0</v>
      </c>
      <c r="Q117" s="84">
        <v>0</v>
      </c>
      <c r="R117" s="84">
        <v>0</v>
      </c>
      <c r="S117" s="84">
        <f t="shared" si="16"/>
        <v>0</v>
      </c>
      <c r="T117" s="84">
        <v>0</v>
      </c>
      <c r="U117" s="84">
        <v>0</v>
      </c>
      <c r="V117" s="84">
        <f t="shared" si="24"/>
        <v>0</v>
      </c>
    </row>
    <row r="118" spans="1:22" s="9" customFormat="1" ht="12.75">
      <c r="A118" s="63" t="s">
        <v>140</v>
      </c>
      <c r="B118" s="84">
        <f t="shared" si="17"/>
        <v>0</v>
      </c>
      <c r="C118" s="84">
        <f t="shared" si="18"/>
        <v>6000</v>
      </c>
      <c r="D118" s="84">
        <f t="shared" si="19"/>
        <v>6000</v>
      </c>
      <c r="E118" s="84">
        <v>0</v>
      </c>
      <c r="F118" s="84">
        <v>0</v>
      </c>
      <c r="G118" s="84">
        <f t="shared" si="20"/>
        <v>0</v>
      </c>
      <c r="H118" s="84">
        <v>0</v>
      </c>
      <c r="I118" s="84">
        <v>5103</v>
      </c>
      <c r="J118" s="84">
        <f t="shared" si="21"/>
        <v>5103</v>
      </c>
      <c r="K118" s="84">
        <v>0</v>
      </c>
      <c r="L118" s="84">
        <v>897</v>
      </c>
      <c r="M118" s="84">
        <f t="shared" si="22"/>
        <v>897</v>
      </c>
      <c r="N118" s="84">
        <v>0</v>
      </c>
      <c r="O118" s="84">
        <v>0</v>
      </c>
      <c r="P118" s="84">
        <f t="shared" si="23"/>
        <v>0</v>
      </c>
      <c r="Q118" s="84">
        <v>0</v>
      </c>
      <c r="R118" s="84">
        <v>0</v>
      </c>
      <c r="S118" s="84">
        <f t="shared" si="16"/>
        <v>0</v>
      </c>
      <c r="T118" s="84">
        <v>0</v>
      </c>
      <c r="U118" s="84">
        <v>0</v>
      </c>
      <c r="V118" s="84">
        <f t="shared" si="24"/>
        <v>0</v>
      </c>
    </row>
    <row r="119" spans="1:22" s="9" customFormat="1" ht="12.75">
      <c r="A119" s="63" t="s">
        <v>141</v>
      </c>
      <c r="B119" s="84">
        <f t="shared" si="17"/>
        <v>0</v>
      </c>
      <c r="C119" s="84">
        <f t="shared" si="18"/>
        <v>3000</v>
      </c>
      <c r="D119" s="84">
        <f t="shared" si="19"/>
        <v>3000</v>
      </c>
      <c r="E119" s="84">
        <v>0</v>
      </c>
      <c r="F119" s="84">
        <v>0</v>
      </c>
      <c r="G119" s="84">
        <f t="shared" si="20"/>
        <v>0</v>
      </c>
      <c r="H119" s="84">
        <v>0</v>
      </c>
      <c r="I119" s="84">
        <v>3000</v>
      </c>
      <c r="J119" s="84">
        <f t="shared" si="21"/>
        <v>3000</v>
      </c>
      <c r="K119" s="84">
        <v>0</v>
      </c>
      <c r="L119" s="84">
        <v>0</v>
      </c>
      <c r="M119" s="84">
        <f t="shared" si="22"/>
        <v>0</v>
      </c>
      <c r="N119" s="84">
        <v>0</v>
      </c>
      <c r="O119" s="84">
        <v>0</v>
      </c>
      <c r="P119" s="84">
        <f t="shared" si="23"/>
        <v>0</v>
      </c>
      <c r="Q119" s="84">
        <v>0</v>
      </c>
      <c r="R119" s="84">
        <v>0</v>
      </c>
      <c r="S119" s="84">
        <f t="shared" si="16"/>
        <v>0</v>
      </c>
      <c r="T119" s="84">
        <v>0</v>
      </c>
      <c r="U119" s="84">
        <v>0</v>
      </c>
      <c r="V119" s="84">
        <f t="shared" si="24"/>
        <v>0</v>
      </c>
    </row>
    <row r="120" spans="1:22" s="9" customFormat="1" ht="12.75">
      <c r="A120" s="63" t="s">
        <v>142</v>
      </c>
      <c r="B120" s="84">
        <f t="shared" si="17"/>
        <v>0</v>
      </c>
      <c r="C120" s="84">
        <f t="shared" si="18"/>
        <v>2500</v>
      </c>
      <c r="D120" s="84">
        <f t="shared" si="19"/>
        <v>2500</v>
      </c>
      <c r="E120" s="84">
        <v>0</v>
      </c>
      <c r="F120" s="84">
        <v>0</v>
      </c>
      <c r="G120" s="84">
        <f t="shared" si="20"/>
        <v>0</v>
      </c>
      <c r="H120" s="84">
        <v>0</v>
      </c>
      <c r="I120" s="84">
        <v>2500</v>
      </c>
      <c r="J120" s="84">
        <f t="shared" si="21"/>
        <v>2500</v>
      </c>
      <c r="K120" s="84">
        <v>0</v>
      </c>
      <c r="L120" s="84">
        <v>0</v>
      </c>
      <c r="M120" s="84">
        <f t="shared" si="22"/>
        <v>0</v>
      </c>
      <c r="N120" s="84">
        <v>0</v>
      </c>
      <c r="O120" s="84">
        <v>0</v>
      </c>
      <c r="P120" s="84">
        <f t="shared" si="23"/>
        <v>0</v>
      </c>
      <c r="Q120" s="84">
        <v>0</v>
      </c>
      <c r="R120" s="84">
        <v>0</v>
      </c>
      <c r="S120" s="84">
        <f t="shared" si="16"/>
        <v>0</v>
      </c>
      <c r="T120" s="84">
        <v>0</v>
      </c>
      <c r="U120" s="84">
        <v>0</v>
      </c>
      <c r="V120" s="84">
        <f t="shared" si="24"/>
        <v>0</v>
      </c>
    </row>
    <row r="121" spans="1:22" s="9" customFormat="1" ht="12.75">
      <c r="A121" s="63" t="s">
        <v>143</v>
      </c>
      <c r="B121" s="84">
        <f t="shared" si="17"/>
        <v>0</v>
      </c>
      <c r="C121" s="84">
        <f t="shared" si="18"/>
        <v>2500</v>
      </c>
      <c r="D121" s="84">
        <f t="shared" si="19"/>
        <v>2500</v>
      </c>
      <c r="E121" s="84">
        <v>0</v>
      </c>
      <c r="F121" s="84">
        <v>0</v>
      </c>
      <c r="G121" s="84">
        <f t="shared" si="20"/>
        <v>0</v>
      </c>
      <c r="H121" s="84">
        <v>0</v>
      </c>
      <c r="I121" s="84">
        <v>2500</v>
      </c>
      <c r="J121" s="84">
        <f t="shared" si="21"/>
        <v>2500</v>
      </c>
      <c r="K121" s="84">
        <v>0</v>
      </c>
      <c r="L121" s="84">
        <v>0</v>
      </c>
      <c r="M121" s="84">
        <f t="shared" si="22"/>
        <v>0</v>
      </c>
      <c r="N121" s="84">
        <v>0</v>
      </c>
      <c r="O121" s="84">
        <v>0</v>
      </c>
      <c r="P121" s="84">
        <f t="shared" si="23"/>
        <v>0</v>
      </c>
      <c r="Q121" s="84">
        <v>0</v>
      </c>
      <c r="R121" s="84">
        <v>0</v>
      </c>
      <c r="S121" s="84">
        <f t="shared" si="16"/>
        <v>0</v>
      </c>
      <c r="T121" s="84">
        <v>0</v>
      </c>
      <c r="U121" s="84">
        <v>0</v>
      </c>
      <c r="V121" s="84">
        <f t="shared" si="24"/>
        <v>0</v>
      </c>
    </row>
    <row r="122" spans="1:22" s="9" customFormat="1" ht="12.75">
      <c r="A122" s="63" t="s">
        <v>44</v>
      </c>
      <c r="B122" s="84">
        <f t="shared" si="17"/>
        <v>0</v>
      </c>
      <c r="C122" s="84">
        <f t="shared" si="18"/>
        <v>2500</v>
      </c>
      <c r="D122" s="84">
        <f t="shared" si="19"/>
        <v>2500</v>
      </c>
      <c r="E122" s="84">
        <v>0</v>
      </c>
      <c r="F122" s="84">
        <v>0</v>
      </c>
      <c r="G122" s="84">
        <f t="shared" si="20"/>
        <v>0</v>
      </c>
      <c r="H122" s="84">
        <v>0</v>
      </c>
      <c r="I122" s="84">
        <v>2500</v>
      </c>
      <c r="J122" s="84">
        <f t="shared" si="21"/>
        <v>2500</v>
      </c>
      <c r="K122" s="84">
        <v>0</v>
      </c>
      <c r="L122" s="84">
        <v>0</v>
      </c>
      <c r="M122" s="84">
        <f t="shared" si="22"/>
        <v>0</v>
      </c>
      <c r="N122" s="84">
        <v>0</v>
      </c>
      <c r="O122" s="84">
        <v>0</v>
      </c>
      <c r="P122" s="84">
        <f t="shared" si="23"/>
        <v>0</v>
      </c>
      <c r="Q122" s="84">
        <v>0</v>
      </c>
      <c r="R122" s="84">
        <v>0</v>
      </c>
      <c r="S122" s="84">
        <f t="shared" si="16"/>
        <v>0</v>
      </c>
      <c r="T122" s="84">
        <v>0</v>
      </c>
      <c r="U122" s="84">
        <v>0</v>
      </c>
      <c r="V122" s="84">
        <f t="shared" si="24"/>
        <v>0</v>
      </c>
    </row>
    <row r="123" spans="1:22" s="9" customFormat="1" ht="12.75">
      <c r="A123" s="63" t="s">
        <v>144</v>
      </c>
      <c r="B123" s="84">
        <f t="shared" si="17"/>
        <v>0</v>
      </c>
      <c r="C123" s="84">
        <f t="shared" si="18"/>
        <v>1000</v>
      </c>
      <c r="D123" s="84">
        <f t="shared" si="19"/>
        <v>1000</v>
      </c>
      <c r="E123" s="84">
        <v>0</v>
      </c>
      <c r="F123" s="84">
        <v>0</v>
      </c>
      <c r="G123" s="84">
        <f t="shared" si="20"/>
        <v>0</v>
      </c>
      <c r="H123" s="84">
        <v>0</v>
      </c>
      <c r="I123" s="84">
        <v>1000</v>
      </c>
      <c r="J123" s="84">
        <f t="shared" si="21"/>
        <v>1000</v>
      </c>
      <c r="K123" s="84">
        <v>0</v>
      </c>
      <c r="L123" s="84">
        <v>0</v>
      </c>
      <c r="M123" s="84">
        <f t="shared" si="22"/>
        <v>0</v>
      </c>
      <c r="N123" s="84">
        <v>0</v>
      </c>
      <c r="O123" s="84">
        <v>0</v>
      </c>
      <c r="P123" s="84">
        <f t="shared" si="23"/>
        <v>0</v>
      </c>
      <c r="Q123" s="84">
        <v>0</v>
      </c>
      <c r="R123" s="84">
        <v>0</v>
      </c>
      <c r="S123" s="84">
        <f t="shared" si="16"/>
        <v>0</v>
      </c>
      <c r="T123" s="84">
        <v>0</v>
      </c>
      <c r="U123" s="84">
        <v>0</v>
      </c>
      <c r="V123" s="84">
        <f t="shared" si="24"/>
        <v>0</v>
      </c>
    </row>
    <row r="124" spans="1:22" s="9" customFormat="1" ht="12.75">
      <c r="A124" s="63" t="s">
        <v>45</v>
      </c>
      <c r="B124" s="84">
        <f t="shared" si="17"/>
        <v>0</v>
      </c>
      <c r="C124" s="84">
        <f t="shared" si="18"/>
        <v>4000</v>
      </c>
      <c r="D124" s="84">
        <f t="shared" si="19"/>
        <v>4000</v>
      </c>
      <c r="E124" s="84">
        <v>0</v>
      </c>
      <c r="F124" s="84">
        <v>0</v>
      </c>
      <c r="G124" s="84">
        <f t="shared" si="20"/>
        <v>0</v>
      </c>
      <c r="H124" s="84">
        <v>0</v>
      </c>
      <c r="I124" s="84">
        <v>0</v>
      </c>
      <c r="J124" s="84">
        <f t="shared" si="21"/>
        <v>0</v>
      </c>
      <c r="K124" s="84">
        <v>0</v>
      </c>
      <c r="L124" s="84">
        <v>4000</v>
      </c>
      <c r="M124" s="84">
        <f t="shared" si="22"/>
        <v>4000</v>
      </c>
      <c r="N124" s="84">
        <v>0</v>
      </c>
      <c r="O124" s="84">
        <v>0</v>
      </c>
      <c r="P124" s="84">
        <f t="shared" si="23"/>
        <v>0</v>
      </c>
      <c r="Q124" s="84">
        <v>0</v>
      </c>
      <c r="R124" s="84">
        <v>0</v>
      </c>
      <c r="S124" s="84">
        <f t="shared" si="16"/>
        <v>0</v>
      </c>
      <c r="T124" s="84">
        <v>0</v>
      </c>
      <c r="U124" s="84">
        <v>0</v>
      </c>
      <c r="V124" s="84">
        <f t="shared" si="24"/>
        <v>0</v>
      </c>
    </row>
    <row r="125" spans="1:22" s="9" customFormat="1" ht="12.75">
      <c r="A125" s="63" t="s">
        <v>145</v>
      </c>
      <c r="B125" s="84">
        <f t="shared" si="17"/>
        <v>0</v>
      </c>
      <c r="C125" s="84">
        <f t="shared" si="18"/>
        <v>2500</v>
      </c>
      <c r="D125" s="84">
        <f t="shared" si="19"/>
        <v>2500</v>
      </c>
      <c r="E125" s="84">
        <v>0</v>
      </c>
      <c r="F125" s="84">
        <v>0</v>
      </c>
      <c r="G125" s="84">
        <f t="shared" si="20"/>
        <v>0</v>
      </c>
      <c r="H125" s="84">
        <v>0</v>
      </c>
      <c r="I125" s="84">
        <v>2500</v>
      </c>
      <c r="J125" s="84">
        <f t="shared" si="21"/>
        <v>2500</v>
      </c>
      <c r="K125" s="84">
        <v>0</v>
      </c>
      <c r="L125" s="84">
        <v>0</v>
      </c>
      <c r="M125" s="84">
        <f t="shared" si="22"/>
        <v>0</v>
      </c>
      <c r="N125" s="84">
        <v>0</v>
      </c>
      <c r="O125" s="84">
        <v>0</v>
      </c>
      <c r="P125" s="84">
        <f t="shared" si="23"/>
        <v>0</v>
      </c>
      <c r="Q125" s="84">
        <v>0</v>
      </c>
      <c r="R125" s="84">
        <v>0</v>
      </c>
      <c r="S125" s="84">
        <f t="shared" si="16"/>
        <v>0</v>
      </c>
      <c r="T125" s="84">
        <v>0</v>
      </c>
      <c r="U125" s="84">
        <v>0</v>
      </c>
      <c r="V125" s="84">
        <f t="shared" si="24"/>
        <v>0</v>
      </c>
    </row>
    <row r="126" spans="1:22" s="9" customFormat="1" ht="12.75">
      <c r="A126" s="63" t="s">
        <v>46</v>
      </c>
      <c r="B126" s="84">
        <f t="shared" si="17"/>
        <v>0</v>
      </c>
      <c r="C126" s="84">
        <f t="shared" si="18"/>
        <v>4000</v>
      </c>
      <c r="D126" s="84">
        <f t="shared" si="19"/>
        <v>4000</v>
      </c>
      <c r="E126" s="84">
        <v>0</v>
      </c>
      <c r="F126" s="84">
        <v>0</v>
      </c>
      <c r="G126" s="84">
        <f t="shared" si="20"/>
        <v>0</v>
      </c>
      <c r="H126" s="84">
        <v>0</v>
      </c>
      <c r="I126" s="84">
        <v>0</v>
      </c>
      <c r="J126" s="84">
        <f t="shared" si="21"/>
        <v>0</v>
      </c>
      <c r="K126" s="84">
        <v>0</v>
      </c>
      <c r="L126" s="84">
        <v>4000</v>
      </c>
      <c r="M126" s="84">
        <f t="shared" si="22"/>
        <v>4000</v>
      </c>
      <c r="N126" s="84">
        <v>0</v>
      </c>
      <c r="O126" s="84">
        <v>0</v>
      </c>
      <c r="P126" s="84">
        <f t="shared" si="23"/>
        <v>0</v>
      </c>
      <c r="Q126" s="84">
        <v>0</v>
      </c>
      <c r="R126" s="84">
        <v>0</v>
      </c>
      <c r="S126" s="84">
        <f t="shared" si="16"/>
        <v>0</v>
      </c>
      <c r="T126" s="84">
        <v>0</v>
      </c>
      <c r="U126" s="84">
        <v>0</v>
      </c>
      <c r="V126" s="84">
        <f t="shared" si="24"/>
        <v>0</v>
      </c>
    </row>
    <row r="127" spans="1:22" s="9" customFormat="1" ht="12.75">
      <c r="A127" s="63" t="s">
        <v>139</v>
      </c>
      <c r="B127" s="84">
        <f t="shared" si="17"/>
        <v>0</v>
      </c>
      <c r="C127" s="84">
        <f t="shared" si="18"/>
        <v>2500</v>
      </c>
      <c r="D127" s="84">
        <f t="shared" si="19"/>
        <v>2500</v>
      </c>
      <c r="E127" s="84">
        <v>0</v>
      </c>
      <c r="F127" s="84">
        <v>0</v>
      </c>
      <c r="G127" s="84">
        <f t="shared" si="20"/>
        <v>0</v>
      </c>
      <c r="H127" s="84">
        <v>0</v>
      </c>
      <c r="I127" s="84">
        <v>2500</v>
      </c>
      <c r="J127" s="84">
        <f t="shared" si="21"/>
        <v>2500</v>
      </c>
      <c r="K127" s="84">
        <v>0</v>
      </c>
      <c r="L127" s="84">
        <v>0</v>
      </c>
      <c r="M127" s="84">
        <f t="shared" si="22"/>
        <v>0</v>
      </c>
      <c r="N127" s="84">
        <v>0</v>
      </c>
      <c r="O127" s="84">
        <v>0</v>
      </c>
      <c r="P127" s="84">
        <f t="shared" si="23"/>
        <v>0</v>
      </c>
      <c r="Q127" s="84">
        <v>0</v>
      </c>
      <c r="R127" s="84">
        <v>0</v>
      </c>
      <c r="S127" s="84">
        <f t="shared" si="16"/>
        <v>0</v>
      </c>
      <c r="T127" s="84">
        <v>0</v>
      </c>
      <c r="U127" s="84">
        <v>0</v>
      </c>
      <c r="V127" s="84">
        <f t="shared" si="24"/>
        <v>0</v>
      </c>
    </row>
    <row r="128" spans="1:22" s="9" customFormat="1" ht="12.75">
      <c r="A128" s="56" t="s">
        <v>24</v>
      </c>
      <c r="B128" s="84">
        <f t="shared" si="17"/>
        <v>0</v>
      </c>
      <c r="C128" s="84">
        <f t="shared" si="18"/>
        <v>1000</v>
      </c>
      <c r="D128" s="84">
        <f t="shared" si="19"/>
        <v>1000</v>
      </c>
      <c r="E128" s="84">
        <v>0</v>
      </c>
      <c r="F128" s="84">
        <v>0</v>
      </c>
      <c r="G128" s="84">
        <f t="shared" si="20"/>
        <v>0</v>
      </c>
      <c r="H128" s="84">
        <v>0</v>
      </c>
      <c r="I128" s="84">
        <v>0</v>
      </c>
      <c r="J128" s="84">
        <f t="shared" si="21"/>
        <v>0</v>
      </c>
      <c r="K128" s="84">
        <v>0</v>
      </c>
      <c r="L128" s="84">
        <v>1000</v>
      </c>
      <c r="M128" s="84">
        <f t="shared" si="22"/>
        <v>1000</v>
      </c>
      <c r="N128" s="84">
        <v>0</v>
      </c>
      <c r="O128" s="84">
        <v>0</v>
      </c>
      <c r="P128" s="84">
        <f t="shared" si="23"/>
        <v>0</v>
      </c>
      <c r="Q128" s="84">
        <v>0</v>
      </c>
      <c r="R128" s="84">
        <v>0</v>
      </c>
      <c r="S128" s="84">
        <f t="shared" si="16"/>
        <v>0</v>
      </c>
      <c r="T128" s="84">
        <v>0</v>
      </c>
      <c r="U128" s="84">
        <v>0</v>
      </c>
      <c r="V128" s="84">
        <f t="shared" si="24"/>
        <v>0</v>
      </c>
    </row>
    <row r="129" spans="1:22" s="10" customFormat="1" ht="12.75">
      <c r="A129" s="56" t="s">
        <v>27</v>
      </c>
      <c r="B129" s="83">
        <f t="shared" si="17"/>
        <v>895390</v>
      </c>
      <c r="C129" s="83">
        <f t="shared" si="18"/>
        <v>909390</v>
      </c>
      <c r="D129" s="83">
        <f t="shared" si="19"/>
        <v>14000</v>
      </c>
      <c r="E129" s="83">
        <f>SUM(E130)</f>
        <v>100000</v>
      </c>
      <c r="F129" s="83">
        <f>SUM(F130)</f>
        <v>100000</v>
      </c>
      <c r="G129" s="83">
        <f t="shared" si="20"/>
        <v>0</v>
      </c>
      <c r="H129" s="83">
        <f>SUM(H130)</f>
        <v>110000</v>
      </c>
      <c r="I129" s="83">
        <f>SUM(I130)</f>
        <v>120000</v>
      </c>
      <c r="J129" s="83">
        <f t="shared" si="21"/>
        <v>10000</v>
      </c>
      <c r="K129" s="83">
        <f>SUM(K130)</f>
        <v>192390</v>
      </c>
      <c r="L129" s="83">
        <f>SUM(L130)</f>
        <v>196390</v>
      </c>
      <c r="M129" s="83">
        <f t="shared" si="22"/>
        <v>4000</v>
      </c>
      <c r="N129" s="83">
        <f>SUM(N130)</f>
        <v>0</v>
      </c>
      <c r="O129" s="83">
        <f>SUM(O130)</f>
        <v>0</v>
      </c>
      <c r="P129" s="83">
        <f t="shared" si="23"/>
        <v>0</v>
      </c>
      <c r="Q129" s="83">
        <f>SUM(Q130)</f>
        <v>0</v>
      </c>
      <c r="R129" s="83">
        <f>SUM(R130)</f>
        <v>0</v>
      </c>
      <c r="S129" s="83">
        <f t="shared" si="16"/>
        <v>0</v>
      </c>
      <c r="T129" s="83">
        <f>SUM(T130)</f>
        <v>493000</v>
      </c>
      <c r="U129" s="83">
        <f>SUM(U130)</f>
        <v>493000</v>
      </c>
      <c r="V129" s="83">
        <f t="shared" si="24"/>
        <v>0</v>
      </c>
    </row>
    <row r="130" spans="1:22" s="10" customFormat="1" ht="12.75">
      <c r="A130" s="63" t="s">
        <v>100</v>
      </c>
      <c r="B130" s="83">
        <f t="shared" si="17"/>
        <v>895390</v>
      </c>
      <c r="C130" s="83">
        <f t="shared" si="18"/>
        <v>909390</v>
      </c>
      <c r="D130" s="83">
        <f t="shared" si="19"/>
        <v>14000</v>
      </c>
      <c r="E130" s="82">
        <f>SUM(E131,E132)</f>
        <v>100000</v>
      </c>
      <c r="F130" s="82">
        <f>SUM(F131,F132)</f>
        <v>100000</v>
      </c>
      <c r="G130" s="83">
        <f t="shared" si="20"/>
        <v>0</v>
      </c>
      <c r="H130" s="82">
        <f>SUM(H131,H132)</f>
        <v>110000</v>
      </c>
      <c r="I130" s="82">
        <f>SUM(I131,I132)</f>
        <v>120000</v>
      </c>
      <c r="J130" s="83">
        <f t="shared" si="21"/>
        <v>10000</v>
      </c>
      <c r="K130" s="82">
        <f>SUM(K131,K132)</f>
        <v>192390</v>
      </c>
      <c r="L130" s="82">
        <f>SUM(L131,L132)</f>
        <v>196390</v>
      </c>
      <c r="M130" s="83">
        <f t="shared" si="22"/>
        <v>4000</v>
      </c>
      <c r="N130" s="82">
        <f>SUM(N131,N132)</f>
        <v>0</v>
      </c>
      <c r="O130" s="82">
        <f>SUM(O131,O132)</f>
        <v>0</v>
      </c>
      <c r="P130" s="83">
        <f t="shared" si="23"/>
        <v>0</v>
      </c>
      <c r="Q130" s="82">
        <f>SUM(Q131,Q132)</f>
        <v>0</v>
      </c>
      <c r="R130" s="82">
        <f>SUM(R131,R132)</f>
        <v>0</v>
      </c>
      <c r="S130" s="83">
        <f t="shared" si="16"/>
        <v>0</v>
      </c>
      <c r="T130" s="82">
        <f>SUM(T131,T132)</f>
        <v>493000</v>
      </c>
      <c r="U130" s="82">
        <f>SUM(U131,U132)</f>
        <v>493000</v>
      </c>
      <c r="V130" s="83">
        <f t="shared" si="24"/>
        <v>0</v>
      </c>
    </row>
    <row r="131" spans="1:22" s="9" customFormat="1" ht="12.75">
      <c r="A131" s="56" t="s">
        <v>31</v>
      </c>
      <c r="B131" s="84">
        <f t="shared" si="17"/>
        <v>2390</v>
      </c>
      <c r="C131" s="84">
        <f t="shared" si="18"/>
        <v>2390</v>
      </c>
      <c r="D131" s="84">
        <f t="shared" si="19"/>
        <v>0</v>
      </c>
      <c r="E131" s="84">
        <v>0</v>
      </c>
      <c r="F131" s="84">
        <v>0</v>
      </c>
      <c r="G131" s="84">
        <f t="shared" si="20"/>
        <v>0</v>
      </c>
      <c r="H131" s="84">
        <v>0</v>
      </c>
      <c r="I131" s="84">
        <v>0</v>
      </c>
      <c r="J131" s="84">
        <f t="shared" si="21"/>
        <v>0</v>
      </c>
      <c r="K131" s="84">
        <v>2390</v>
      </c>
      <c r="L131" s="84">
        <v>2390</v>
      </c>
      <c r="M131" s="84">
        <f t="shared" si="22"/>
        <v>0</v>
      </c>
      <c r="N131" s="84">
        <v>0</v>
      </c>
      <c r="O131" s="84">
        <v>0</v>
      </c>
      <c r="P131" s="84">
        <f t="shared" si="23"/>
        <v>0</v>
      </c>
      <c r="Q131" s="84">
        <v>0</v>
      </c>
      <c r="R131" s="84">
        <v>0</v>
      </c>
      <c r="S131" s="84">
        <f t="shared" si="16"/>
        <v>0</v>
      </c>
      <c r="T131" s="84">
        <v>0</v>
      </c>
      <c r="U131" s="84">
        <v>0</v>
      </c>
      <c r="V131" s="84">
        <f t="shared" si="24"/>
        <v>0</v>
      </c>
    </row>
    <row r="132" spans="1:22" s="10" customFormat="1" ht="12.75">
      <c r="A132" s="56" t="s">
        <v>32</v>
      </c>
      <c r="B132" s="83">
        <f t="shared" si="17"/>
        <v>893000</v>
      </c>
      <c r="C132" s="83">
        <f t="shared" si="18"/>
        <v>907000</v>
      </c>
      <c r="D132" s="83">
        <f t="shared" si="19"/>
        <v>14000</v>
      </c>
      <c r="E132" s="83">
        <f>SUM(E133)</f>
        <v>100000</v>
      </c>
      <c r="F132" s="83">
        <f>SUM(F133)</f>
        <v>100000</v>
      </c>
      <c r="G132" s="83">
        <f t="shared" si="20"/>
        <v>0</v>
      </c>
      <c r="H132" s="83">
        <f>SUM(H133)</f>
        <v>110000</v>
      </c>
      <c r="I132" s="83">
        <f>SUM(I133)</f>
        <v>120000</v>
      </c>
      <c r="J132" s="83">
        <f t="shared" si="21"/>
        <v>10000</v>
      </c>
      <c r="K132" s="83">
        <f>SUM(K133)</f>
        <v>190000</v>
      </c>
      <c r="L132" s="83">
        <f>SUM(L133)</f>
        <v>194000</v>
      </c>
      <c r="M132" s="83">
        <f t="shared" si="22"/>
        <v>4000</v>
      </c>
      <c r="N132" s="83">
        <f>SUM(N133)</f>
        <v>0</v>
      </c>
      <c r="O132" s="83">
        <f>SUM(O133)</f>
        <v>0</v>
      </c>
      <c r="P132" s="83">
        <f t="shared" si="23"/>
        <v>0</v>
      </c>
      <c r="Q132" s="83">
        <f>SUM(Q133)</f>
        <v>0</v>
      </c>
      <c r="R132" s="83">
        <f>SUM(R133)</f>
        <v>0</v>
      </c>
      <c r="S132" s="83">
        <f aca="true" t="shared" si="25" ref="S132:S170">SUM(R132-Q132)</f>
        <v>0</v>
      </c>
      <c r="T132" s="83">
        <f>SUM(T133)</f>
        <v>493000</v>
      </c>
      <c r="U132" s="83">
        <f>SUM(U133)</f>
        <v>493000</v>
      </c>
      <c r="V132" s="83">
        <f t="shared" si="24"/>
        <v>0</v>
      </c>
    </row>
    <row r="133" spans="1:22" s="10" customFormat="1" ht="12.75">
      <c r="A133" s="63" t="s">
        <v>49</v>
      </c>
      <c r="B133" s="83">
        <f t="shared" si="17"/>
        <v>893000</v>
      </c>
      <c r="C133" s="83">
        <f t="shared" si="18"/>
        <v>907000</v>
      </c>
      <c r="D133" s="83">
        <f t="shared" si="19"/>
        <v>14000</v>
      </c>
      <c r="E133" s="82">
        <f>SUM(E134,E135,E136,E137,E138,E139,E140,E141,E142)</f>
        <v>100000</v>
      </c>
      <c r="F133" s="82">
        <f>SUM(F134,F135,F136,F137,F138,F139,F140,F141,F142)</f>
        <v>100000</v>
      </c>
      <c r="G133" s="83">
        <f t="shared" si="20"/>
        <v>0</v>
      </c>
      <c r="H133" s="82">
        <f>SUM(H134,H135,H136,H137,H138,H139,H140,H141,H142)</f>
        <v>110000</v>
      </c>
      <c r="I133" s="82">
        <f>SUM(I134,I135,I136,I137,I138,I139,I140,I141,I142)</f>
        <v>120000</v>
      </c>
      <c r="J133" s="83">
        <f t="shared" si="21"/>
        <v>10000</v>
      </c>
      <c r="K133" s="82">
        <f>SUM(K134,K135,K136,K137,K138,K139,K140,K141,K142)</f>
        <v>190000</v>
      </c>
      <c r="L133" s="82">
        <f>SUM(L134,L135,L136,L137,L138,L139,L140,L141,L142)</f>
        <v>194000</v>
      </c>
      <c r="M133" s="83">
        <f t="shared" si="22"/>
        <v>4000</v>
      </c>
      <c r="N133" s="82">
        <f>SUM(N134,N135,N136,N137,N138,N139,N140,N141,N142)</f>
        <v>0</v>
      </c>
      <c r="O133" s="82">
        <f>SUM(O134,O135,O136,O137,O138,O139,O140,O141,O142)</f>
        <v>0</v>
      </c>
      <c r="P133" s="83">
        <f t="shared" si="23"/>
        <v>0</v>
      </c>
      <c r="Q133" s="82">
        <f>SUM(Q134,Q135,Q136,Q137,Q138,Q139,Q140,Q141,Q142)</f>
        <v>0</v>
      </c>
      <c r="R133" s="82">
        <f>SUM(R134,R135,R136,R137,R138,R139,R140,R141,R142)</f>
        <v>0</v>
      </c>
      <c r="S133" s="83">
        <f t="shared" si="25"/>
        <v>0</v>
      </c>
      <c r="T133" s="82">
        <f>SUM(T134,T135,T136,T137,T138,T139,T140,T141,T142)</f>
        <v>493000</v>
      </c>
      <c r="U133" s="82">
        <f>SUM(U134,U135,U136,U137,U138,U139,U140,U141,U142)</f>
        <v>493000</v>
      </c>
      <c r="V133" s="83">
        <f t="shared" si="24"/>
        <v>0</v>
      </c>
    </row>
    <row r="134" spans="1:22" s="9" customFormat="1" ht="12.75">
      <c r="A134" s="63" t="s">
        <v>171</v>
      </c>
      <c r="B134" s="84">
        <f t="shared" si="17"/>
        <v>500000</v>
      </c>
      <c r="C134" s="84">
        <f t="shared" si="18"/>
        <v>500000</v>
      </c>
      <c r="D134" s="84">
        <f t="shared" si="19"/>
        <v>0</v>
      </c>
      <c r="E134" s="84">
        <v>100000</v>
      </c>
      <c r="F134" s="84">
        <v>100000</v>
      </c>
      <c r="G134" s="84">
        <f t="shared" si="20"/>
        <v>0</v>
      </c>
      <c r="H134" s="84">
        <v>0</v>
      </c>
      <c r="I134" s="84">
        <v>0</v>
      </c>
      <c r="J134" s="84">
        <f t="shared" si="21"/>
        <v>0</v>
      </c>
      <c r="K134" s="84">
        <v>0</v>
      </c>
      <c r="L134" s="84">
        <v>0</v>
      </c>
      <c r="M134" s="84">
        <f t="shared" si="22"/>
        <v>0</v>
      </c>
      <c r="N134" s="84">
        <v>0</v>
      </c>
      <c r="O134" s="84">
        <v>0</v>
      </c>
      <c r="P134" s="84">
        <f t="shared" si="23"/>
        <v>0</v>
      </c>
      <c r="Q134" s="84">
        <v>0</v>
      </c>
      <c r="R134" s="84">
        <v>0</v>
      </c>
      <c r="S134" s="84">
        <f t="shared" si="25"/>
        <v>0</v>
      </c>
      <c r="T134" s="84">
        <v>400000</v>
      </c>
      <c r="U134" s="84">
        <v>400000</v>
      </c>
      <c r="V134" s="84">
        <f t="shared" si="24"/>
        <v>0</v>
      </c>
    </row>
    <row r="135" spans="1:22" s="9" customFormat="1" ht="12.75">
      <c r="A135" s="63" t="s">
        <v>102</v>
      </c>
      <c r="B135" s="84">
        <f t="shared" si="17"/>
        <v>200000</v>
      </c>
      <c r="C135" s="84">
        <f t="shared" si="18"/>
        <v>200000</v>
      </c>
      <c r="D135" s="84">
        <f t="shared" si="19"/>
        <v>0</v>
      </c>
      <c r="E135" s="84">
        <v>0</v>
      </c>
      <c r="F135" s="84">
        <v>0</v>
      </c>
      <c r="G135" s="84">
        <f t="shared" si="20"/>
        <v>0</v>
      </c>
      <c r="H135" s="84">
        <v>110000</v>
      </c>
      <c r="I135" s="84">
        <v>110000</v>
      </c>
      <c r="J135" s="84">
        <f t="shared" si="21"/>
        <v>0</v>
      </c>
      <c r="K135" s="84">
        <v>90000</v>
      </c>
      <c r="L135" s="84">
        <v>90000</v>
      </c>
      <c r="M135" s="84">
        <f t="shared" si="22"/>
        <v>0</v>
      </c>
      <c r="N135" s="84">
        <v>0</v>
      </c>
      <c r="O135" s="84">
        <v>0</v>
      </c>
      <c r="P135" s="84">
        <f t="shared" si="23"/>
        <v>0</v>
      </c>
      <c r="Q135" s="84">
        <v>0</v>
      </c>
      <c r="R135" s="84">
        <v>0</v>
      </c>
      <c r="S135" s="84">
        <f t="shared" si="25"/>
        <v>0</v>
      </c>
      <c r="T135" s="84">
        <v>0</v>
      </c>
      <c r="U135" s="84">
        <v>0</v>
      </c>
      <c r="V135" s="84">
        <f t="shared" si="24"/>
        <v>0</v>
      </c>
    </row>
    <row r="136" spans="1:22" s="9" customFormat="1" ht="12.75">
      <c r="A136" s="63" t="s">
        <v>103</v>
      </c>
      <c r="B136" s="84">
        <f t="shared" si="17"/>
        <v>30000</v>
      </c>
      <c r="C136" s="84">
        <f t="shared" si="18"/>
        <v>30000</v>
      </c>
      <c r="D136" s="84">
        <f t="shared" si="19"/>
        <v>0</v>
      </c>
      <c r="E136" s="84">
        <v>0</v>
      </c>
      <c r="F136" s="84">
        <v>0</v>
      </c>
      <c r="G136" s="84">
        <f t="shared" si="20"/>
        <v>0</v>
      </c>
      <c r="H136" s="86">
        <v>0</v>
      </c>
      <c r="I136" s="86">
        <v>0</v>
      </c>
      <c r="J136" s="84">
        <f t="shared" si="21"/>
        <v>0</v>
      </c>
      <c r="K136" s="84">
        <v>0</v>
      </c>
      <c r="L136" s="84">
        <v>0</v>
      </c>
      <c r="M136" s="84">
        <f t="shared" si="22"/>
        <v>0</v>
      </c>
      <c r="N136" s="84">
        <v>0</v>
      </c>
      <c r="O136" s="84">
        <v>0</v>
      </c>
      <c r="P136" s="84">
        <f t="shared" si="23"/>
        <v>0</v>
      </c>
      <c r="Q136" s="86">
        <v>0</v>
      </c>
      <c r="R136" s="86">
        <v>0</v>
      </c>
      <c r="S136" s="84">
        <f t="shared" si="25"/>
        <v>0</v>
      </c>
      <c r="T136" s="86">
        <v>30000</v>
      </c>
      <c r="U136" s="86">
        <v>30000</v>
      </c>
      <c r="V136" s="84">
        <f t="shared" si="24"/>
        <v>0</v>
      </c>
    </row>
    <row r="137" spans="1:22" s="9" customFormat="1" ht="12.75">
      <c r="A137" s="63" t="s">
        <v>172</v>
      </c>
      <c r="B137" s="84">
        <f t="shared" si="17"/>
        <v>63000</v>
      </c>
      <c r="C137" s="84">
        <f t="shared" si="18"/>
        <v>63000</v>
      </c>
      <c r="D137" s="84">
        <f t="shared" si="19"/>
        <v>0</v>
      </c>
      <c r="E137" s="84">
        <v>0</v>
      </c>
      <c r="F137" s="84">
        <v>0</v>
      </c>
      <c r="G137" s="84">
        <f t="shared" si="20"/>
        <v>0</v>
      </c>
      <c r="H137" s="86">
        <v>0</v>
      </c>
      <c r="I137" s="86">
        <v>0</v>
      </c>
      <c r="J137" s="84">
        <f t="shared" si="21"/>
        <v>0</v>
      </c>
      <c r="K137" s="84">
        <v>0</v>
      </c>
      <c r="L137" s="84">
        <v>0</v>
      </c>
      <c r="M137" s="84">
        <f t="shared" si="22"/>
        <v>0</v>
      </c>
      <c r="N137" s="84">
        <v>0</v>
      </c>
      <c r="O137" s="84">
        <v>0</v>
      </c>
      <c r="P137" s="84">
        <f t="shared" si="23"/>
        <v>0</v>
      </c>
      <c r="Q137" s="86">
        <v>0</v>
      </c>
      <c r="R137" s="86">
        <v>0</v>
      </c>
      <c r="S137" s="84">
        <f t="shared" si="25"/>
        <v>0</v>
      </c>
      <c r="T137" s="86">
        <v>63000</v>
      </c>
      <c r="U137" s="86">
        <v>63000</v>
      </c>
      <c r="V137" s="84">
        <f t="shared" si="24"/>
        <v>0</v>
      </c>
    </row>
    <row r="138" spans="1:22" s="9" customFormat="1" ht="12.75">
      <c r="A138" s="63" t="s">
        <v>173</v>
      </c>
      <c r="B138" s="84">
        <f t="shared" si="17"/>
        <v>50000</v>
      </c>
      <c r="C138" s="84">
        <f t="shared" si="18"/>
        <v>50000</v>
      </c>
      <c r="D138" s="84">
        <f t="shared" si="19"/>
        <v>0</v>
      </c>
      <c r="E138" s="84">
        <v>0</v>
      </c>
      <c r="F138" s="84">
        <v>0</v>
      </c>
      <c r="G138" s="84">
        <f t="shared" si="20"/>
        <v>0</v>
      </c>
      <c r="H138" s="84">
        <v>0</v>
      </c>
      <c r="I138" s="84">
        <v>0</v>
      </c>
      <c r="J138" s="84">
        <f t="shared" si="21"/>
        <v>0</v>
      </c>
      <c r="K138" s="84">
        <v>50000</v>
      </c>
      <c r="L138" s="84">
        <v>50000</v>
      </c>
      <c r="M138" s="84">
        <f t="shared" si="22"/>
        <v>0</v>
      </c>
      <c r="N138" s="84">
        <v>0</v>
      </c>
      <c r="O138" s="84">
        <v>0</v>
      </c>
      <c r="P138" s="84">
        <f t="shared" si="23"/>
        <v>0</v>
      </c>
      <c r="Q138" s="84">
        <v>0</v>
      </c>
      <c r="R138" s="84">
        <v>0</v>
      </c>
      <c r="S138" s="84">
        <f t="shared" si="25"/>
        <v>0</v>
      </c>
      <c r="T138" s="84">
        <v>0</v>
      </c>
      <c r="U138" s="84">
        <v>0</v>
      </c>
      <c r="V138" s="84">
        <f t="shared" si="24"/>
        <v>0</v>
      </c>
    </row>
    <row r="139" spans="1:22" s="9" customFormat="1" ht="12.75">
      <c r="A139" s="63" t="s">
        <v>147</v>
      </c>
      <c r="B139" s="84">
        <f t="shared" si="17"/>
        <v>50000</v>
      </c>
      <c r="C139" s="84">
        <f t="shared" si="18"/>
        <v>50000</v>
      </c>
      <c r="D139" s="84">
        <f t="shared" si="19"/>
        <v>0</v>
      </c>
      <c r="E139" s="84">
        <v>0</v>
      </c>
      <c r="F139" s="84">
        <v>0</v>
      </c>
      <c r="G139" s="84">
        <f t="shared" si="20"/>
        <v>0</v>
      </c>
      <c r="H139" s="84">
        <v>0</v>
      </c>
      <c r="I139" s="84">
        <v>0</v>
      </c>
      <c r="J139" s="84">
        <f t="shared" si="21"/>
        <v>0</v>
      </c>
      <c r="K139" s="84">
        <v>50000</v>
      </c>
      <c r="L139" s="84">
        <v>50000</v>
      </c>
      <c r="M139" s="84">
        <f t="shared" si="22"/>
        <v>0</v>
      </c>
      <c r="N139" s="84">
        <v>0</v>
      </c>
      <c r="O139" s="84">
        <v>0</v>
      </c>
      <c r="P139" s="84">
        <f t="shared" si="23"/>
        <v>0</v>
      </c>
      <c r="Q139" s="84">
        <v>0</v>
      </c>
      <c r="R139" s="84">
        <v>0</v>
      </c>
      <c r="S139" s="84">
        <f t="shared" si="25"/>
        <v>0</v>
      </c>
      <c r="T139" s="84">
        <v>0</v>
      </c>
      <c r="U139" s="84">
        <v>0</v>
      </c>
      <c r="V139" s="84">
        <f t="shared" si="24"/>
        <v>0</v>
      </c>
    </row>
    <row r="140" spans="1:22" s="9" customFormat="1" ht="12.75">
      <c r="A140" s="63" t="s">
        <v>174</v>
      </c>
      <c r="B140" s="84">
        <f t="shared" si="17"/>
        <v>0</v>
      </c>
      <c r="C140" s="84">
        <f t="shared" si="18"/>
        <v>4000</v>
      </c>
      <c r="D140" s="84">
        <f t="shared" si="19"/>
        <v>4000</v>
      </c>
      <c r="E140" s="84">
        <v>0</v>
      </c>
      <c r="F140" s="84">
        <v>0</v>
      </c>
      <c r="G140" s="84">
        <f t="shared" si="20"/>
        <v>0</v>
      </c>
      <c r="H140" s="84">
        <v>0</v>
      </c>
      <c r="I140" s="84">
        <v>4000</v>
      </c>
      <c r="J140" s="84">
        <f t="shared" si="21"/>
        <v>4000</v>
      </c>
      <c r="K140" s="84">
        <v>0</v>
      </c>
      <c r="L140" s="84">
        <v>0</v>
      </c>
      <c r="M140" s="84">
        <f t="shared" si="22"/>
        <v>0</v>
      </c>
      <c r="N140" s="84">
        <v>0</v>
      </c>
      <c r="O140" s="84">
        <v>0</v>
      </c>
      <c r="P140" s="84">
        <f t="shared" si="23"/>
        <v>0</v>
      </c>
      <c r="Q140" s="84">
        <v>0</v>
      </c>
      <c r="R140" s="84">
        <v>0</v>
      </c>
      <c r="S140" s="84">
        <f t="shared" si="25"/>
        <v>0</v>
      </c>
      <c r="T140" s="84">
        <v>0</v>
      </c>
      <c r="U140" s="84">
        <v>0</v>
      </c>
      <c r="V140" s="84">
        <f t="shared" si="24"/>
        <v>0</v>
      </c>
    </row>
    <row r="141" spans="1:22" s="9" customFormat="1" ht="12.75">
      <c r="A141" s="63" t="s">
        <v>148</v>
      </c>
      <c r="B141" s="84">
        <f aca="true" t="shared" si="26" ref="B141:B146">SUM(E141,H141,K141,N141,Q141,T141)</f>
        <v>0</v>
      </c>
      <c r="C141" s="84">
        <f aca="true" t="shared" si="27" ref="C141:C146">SUM(F141,I141,L141,O141,R141,U141)</f>
        <v>4000</v>
      </c>
      <c r="D141" s="84">
        <f t="shared" si="19"/>
        <v>4000</v>
      </c>
      <c r="E141" s="84">
        <v>0</v>
      </c>
      <c r="F141" s="84">
        <v>0</v>
      </c>
      <c r="G141" s="84">
        <f t="shared" si="20"/>
        <v>0</v>
      </c>
      <c r="H141" s="84">
        <v>0</v>
      </c>
      <c r="I141" s="84">
        <v>0</v>
      </c>
      <c r="J141" s="84">
        <f t="shared" si="21"/>
        <v>0</v>
      </c>
      <c r="K141" s="84">
        <v>0</v>
      </c>
      <c r="L141" s="84">
        <v>4000</v>
      </c>
      <c r="M141" s="84">
        <f t="shared" si="22"/>
        <v>4000</v>
      </c>
      <c r="N141" s="84">
        <v>0</v>
      </c>
      <c r="O141" s="84">
        <v>0</v>
      </c>
      <c r="P141" s="84">
        <f t="shared" si="23"/>
        <v>0</v>
      </c>
      <c r="Q141" s="84">
        <v>0</v>
      </c>
      <c r="R141" s="84">
        <v>0</v>
      </c>
      <c r="S141" s="84">
        <f t="shared" si="25"/>
        <v>0</v>
      </c>
      <c r="T141" s="84">
        <v>0</v>
      </c>
      <c r="U141" s="84">
        <v>0</v>
      </c>
      <c r="V141" s="84">
        <f t="shared" si="24"/>
        <v>0</v>
      </c>
    </row>
    <row r="142" spans="1:22" s="9" customFormat="1" ht="12.75">
      <c r="A142" s="56" t="s">
        <v>50</v>
      </c>
      <c r="B142" s="84">
        <f t="shared" si="26"/>
        <v>0</v>
      </c>
      <c r="C142" s="84">
        <f t="shared" si="27"/>
        <v>6000</v>
      </c>
      <c r="D142" s="84">
        <f t="shared" si="19"/>
        <v>6000</v>
      </c>
      <c r="E142" s="84">
        <v>0</v>
      </c>
      <c r="F142" s="84">
        <v>0</v>
      </c>
      <c r="G142" s="84">
        <f t="shared" si="20"/>
        <v>0</v>
      </c>
      <c r="H142" s="84">
        <v>0</v>
      </c>
      <c r="I142" s="84">
        <v>6000</v>
      </c>
      <c r="J142" s="84">
        <f t="shared" si="21"/>
        <v>6000</v>
      </c>
      <c r="K142" s="84">
        <v>0</v>
      </c>
      <c r="L142" s="84">
        <v>0</v>
      </c>
      <c r="M142" s="84">
        <f t="shared" si="22"/>
        <v>0</v>
      </c>
      <c r="N142" s="84">
        <v>0</v>
      </c>
      <c r="O142" s="84">
        <v>0</v>
      </c>
      <c r="P142" s="84">
        <f t="shared" si="23"/>
        <v>0</v>
      </c>
      <c r="Q142" s="84">
        <v>0</v>
      </c>
      <c r="R142" s="84">
        <v>0</v>
      </c>
      <c r="S142" s="84">
        <f t="shared" si="25"/>
        <v>0</v>
      </c>
      <c r="T142" s="84">
        <v>0</v>
      </c>
      <c r="U142" s="84">
        <v>0</v>
      </c>
      <c r="V142" s="84">
        <f t="shared" si="24"/>
        <v>0</v>
      </c>
    </row>
    <row r="143" spans="1:22" s="10" customFormat="1" ht="12.75">
      <c r="A143" s="56" t="s">
        <v>31</v>
      </c>
      <c r="B143" s="83">
        <f t="shared" si="26"/>
        <v>40000</v>
      </c>
      <c r="C143" s="83">
        <f t="shared" si="27"/>
        <v>40000</v>
      </c>
      <c r="D143" s="83">
        <f t="shared" si="19"/>
        <v>0</v>
      </c>
      <c r="E143" s="83">
        <f aca="true" t="shared" si="28" ref="E143:F145">SUM(E144)</f>
        <v>0</v>
      </c>
      <c r="F143" s="83">
        <f t="shared" si="28"/>
        <v>0</v>
      </c>
      <c r="G143" s="83">
        <f t="shared" si="20"/>
        <v>0</v>
      </c>
      <c r="H143" s="83">
        <f aca="true" t="shared" si="29" ref="H143:I145">SUM(H144)</f>
        <v>40000</v>
      </c>
      <c r="I143" s="83">
        <f t="shared" si="29"/>
        <v>40000</v>
      </c>
      <c r="J143" s="83">
        <f t="shared" si="21"/>
        <v>0</v>
      </c>
      <c r="K143" s="83">
        <f aca="true" t="shared" si="30" ref="K143:L145">SUM(K144)</f>
        <v>0</v>
      </c>
      <c r="L143" s="83">
        <f t="shared" si="30"/>
        <v>0</v>
      </c>
      <c r="M143" s="83">
        <f t="shared" si="22"/>
        <v>0</v>
      </c>
      <c r="N143" s="83">
        <f aca="true" t="shared" si="31" ref="N143:O145">SUM(N144)</f>
        <v>0</v>
      </c>
      <c r="O143" s="83">
        <f t="shared" si="31"/>
        <v>0</v>
      </c>
      <c r="P143" s="83">
        <f t="shared" si="23"/>
        <v>0</v>
      </c>
      <c r="Q143" s="83">
        <f aca="true" t="shared" si="32" ref="Q143:R145">SUM(Q144)</f>
        <v>0</v>
      </c>
      <c r="R143" s="83">
        <f t="shared" si="32"/>
        <v>0</v>
      </c>
      <c r="S143" s="83">
        <f t="shared" si="25"/>
        <v>0</v>
      </c>
      <c r="T143" s="83">
        <f aca="true" t="shared" si="33" ref="T143:U145">SUM(T144)</f>
        <v>0</v>
      </c>
      <c r="U143" s="83">
        <f t="shared" si="33"/>
        <v>0</v>
      </c>
      <c r="V143" s="83">
        <f t="shared" si="24"/>
        <v>0</v>
      </c>
    </row>
    <row r="144" spans="1:22" s="10" customFormat="1" ht="12.75">
      <c r="A144" s="56" t="s">
        <v>32</v>
      </c>
      <c r="B144" s="83">
        <f t="shared" si="26"/>
        <v>40000</v>
      </c>
      <c r="C144" s="83">
        <f t="shared" si="27"/>
        <v>40000</v>
      </c>
      <c r="D144" s="83">
        <f t="shared" si="19"/>
        <v>0</v>
      </c>
      <c r="E144" s="83">
        <f t="shared" si="28"/>
        <v>0</v>
      </c>
      <c r="F144" s="83">
        <f t="shared" si="28"/>
        <v>0</v>
      </c>
      <c r="G144" s="83">
        <f t="shared" si="20"/>
        <v>0</v>
      </c>
      <c r="H144" s="83">
        <f t="shared" si="29"/>
        <v>40000</v>
      </c>
      <c r="I144" s="83">
        <f t="shared" si="29"/>
        <v>40000</v>
      </c>
      <c r="J144" s="83">
        <f t="shared" si="21"/>
        <v>0</v>
      </c>
      <c r="K144" s="83">
        <f t="shared" si="30"/>
        <v>0</v>
      </c>
      <c r="L144" s="83">
        <f t="shared" si="30"/>
        <v>0</v>
      </c>
      <c r="M144" s="83">
        <f t="shared" si="22"/>
        <v>0</v>
      </c>
      <c r="N144" s="83">
        <f t="shared" si="31"/>
        <v>0</v>
      </c>
      <c r="O144" s="83">
        <f t="shared" si="31"/>
        <v>0</v>
      </c>
      <c r="P144" s="83">
        <f t="shared" si="23"/>
        <v>0</v>
      </c>
      <c r="Q144" s="83">
        <f t="shared" si="32"/>
        <v>0</v>
      </c>
      <c r="R144" s="83">
        <f t="shared" si="32"/>
        <v>0</v>
      </c>
      <c r="S144" s="83">
        <f t="shared" si="25"/>
        <v>0</v>
      </c>
      <c r="T144" s="83">
        <f t="shared" si="33"/>
        <v>0</v>
      </c>
      <c r="U144" s="83">
        <f t="shared" si="33"/>
        <v>0</v>
      </c>
      <c r="V144" s="83">
        <f t="shared" si="24"/>
        <v>0</v>
      </c>
    </row>
    <row r="145" spans="1:22" s="10" customFormat="1" ht="12.75">
      <c r="A145" s="63" t="s">
        <v>166</v>
      </c>
      <c r="B145" s="83">
        <f t="shared" si="26"/>
        <v>40000</v>
      </c>
      <c r="C145" s="83">
        <f t="shared" si="27"/>
        <v>40000</v>
      </c>
      <c r="D145" s="83">
        <f t="shared" si="19"/>
        <v>0</v>
      </c>
      <c r="E145" s="82">
        <f t="shared" si="28"/>
        <v>0</v>
      </c>
      <c r="F145" s="82">
        <f t="shared" si="28"/>
        <v>0</v>
      </c>
      <c r="G145" s="83">
        <f t="shared" si="20"/>
        <v>0</v>
      </c>
      <c r="H145" s="82">
        <f t="shared" si="29"/>
        <v>40000</v>
      </c>
      <c r="I145" s="82">
        <f t="shared" si="29"/>
        <v>40000</v>
      </c>
      <c r="J145" s="83">
        <f t="shared" si="21"/>
        <v>0</v>
      </c>
      <c r="K145" s="82">
        <f t="shared" si="30"/>
        <v>0</v>
      </c>
      <c r="L145" s="82">
        <f t="shared" si="30"/>
        <v>0</v>
      </c>
      <c r="M145" s="83">
        <f t="shared" si="22"/>
        <v>0</v>
      </c>
      <c r="N145" s="82">
        <f t="shared" si="31"/>
        <v>0</v>
      </c>
      <c r="O145" s="82">
        <f t="shared" si="31"/>
        <v>0</v>
      </c>
      <c r="P145" s="83">
        <f t="shared" si="23"/>
        <v>0</v>
      </c>
      <c r="Q145" s="82">
        <f t="shared" si="32"/>
        <v>0</v>
      </c>
      <c r="R145" s="82">
        <f t="shared" si="32"/>
        <v>0</v>
      </c>
      <c r="S145" s="83">
        <f t="shared" si="25"/>
        <v>0</v>
      </c>
      <c r="T145" s="82">
        <f t="shared" si="33"/>
        <v>0</v>
      </c>
      <c r="U145" s="82">
        <f t="shared" si="33"/>
        <v>0</v>
      </c>
      <c r="V145" s="83">
        <f t="shared" si="24"/>
        <v>0</v>
      </c>
    </row>
    <row r="146" spans="1:22" s="9" customFormat="1" ht="12.75">
      <c r="A146" s="56" t="s">
        <v>51</v>
      </c>
      <c r="B146" s="84">
        <f t="shared" si="26"/>
        <v>40000</v>
      </c>
      <c r="C146" s="84">
        <f t="shared" si="27"/>
        <v>40000</v>
      </c>
      <c r="D146" s="84">
        <f t="shared" si="19"/>
        <v>0</v>
      </c>
      <c r="E146" s="84">
        <v>0</v>
      </c>
      <c r="F146" s="84">
        <v>0</v>
      </c>
      <c r="G146" s="84">
        <f t="shared" si="20"/>
        <v>0</v>
      </c>
      <c r="H146" s="84">
        <v>40000</v>
      </c>
      <c r="I146" s="84">
        <v>40000</v>
      </c>
      <c r="J146" s="84">
        <f t="shared" si="21"/>
        <v>0</v>
      </c>
      <c r="K146" s="84">
        <v>0</v>
      </c>
      <c r="L146" s="84">
        <v>0</v>
      </c>
      <c r="M146" s="84">
        <f t="shared" si="22"/>
        <v>0</v>
      </c>
      <c r="N146" s="84">
        <v>0</v>
      </c>
      <c r="O146" s="84">
        <v>0</v>
      </c>
      <c r="P146" s="84">
        <f t="shared" si="23"/>
        <v>0</v>
      </c>
      <c r="Q146" s="84">
        <v>0</v>
      </c>
      <c r="R146" s="84">
        <v>0</v>
      </c>
      <c r="S146" s="84">
        <f t="shared" si="25"/>
        <v>0</v>
      </c>
      <c r="T146" s="84">
        <v>0</v>
      </c>
      <c r="U146" s="84">
        <v>0</v>
      </c>
      <c r="V146" s="84">
        <f t="shared" si="24"/>
        <v>0</v>
      </c>
    </row>
    <row r="147" spans="1:22" s="10" customFormat="1" ht="12.75">
      <c r="A147" s="56" t="s">
        <v>26</v>
      </c>
      <c r="B147" s="82">
        <f>SUM(B148,B151,B154)</f>
        <v>184570</v>
      </c>
      <c r="C147" s="82">
        <f>SUM(C148,C151,C154)</f>
        <v>304570</v>
      </c>
      <c r="D147" s="83">
        <f aca="true" t="shared" si="34" ref="D147:D169">SUM(C147-B147)</f>
        <v>120000</v>
      </c>
      <c r="E147" s="82">
        <f>SUM(E148,E151,E154)</f>
        <v>57000</v>
      </c>
      <c r="F147" s="82">
        <f>SUM(F148,F151,F154)</f>
        <v>35000</v>
      </c>
      <c r="G147" s="83">
        <f aca="true" t="shared" si="35" ref="G147:G170">SUM(F147-E147)</f>
        <v>-22000</v>
      </c>
      <c r="H147" s="82">
        <f>SUM(H148,H151,H154)</f>
        <v>20500</v>
      </c>
      <c r="I147" s="82">
        <f>SUM(I148,I151,I154)</f>
        <v>20500</v>
      </c>
      <c r="J147" s="83">
        <f aca="true" t="shared" si="36" ref="J147:J170">SUM(I147-H147)</f>
        <v>0</v>
      </c>
      <c r="K147" s="82">
        <f>SUM(K148,K151,K154)</f>
        <v>12070</v>
      </c>
      <c r="L147" s="82">
        <f>SUM(L148,L151,L154)</f>
        <v>34070</v>
      </c>
      <c r="M147" s="83">
        <f aca="true" t="shared" si="37" ref="M147:M170">SUM(L147-K147)</f>
        <v>22000</v>
      </c>
      <c r="N147" s="82">
        <f>SUM(N148,N151,N154)</f>
        <v>0</v>
      </c>
      <c r="O147" s="82">
        <f>SUM(O148,O151,O154)</f>
        <v>0</v>
      </c>
      <c r="P147" s="83">
        <f aca="true" t="shared" si="38" ref="P147:P170">SUM(O147-N147)</f>
        <v>0</v>
      </c>
      <c r="Q147" s="82">
        <f>SUM(Q148,Q151,Q154)</f>
        <v>0</v>
      </c>
      <c r="R147" s="82">
        <f>SUM(R148,R151,R154)</f>
        <v>0</v>
      </c>
      <c r="S147" s="83">
        <f t="shared" si="25"/>
        <v>0</v>
      </c>
      <c r="T147" s="82">
        <f>SUM(T148,T151,T154)</f>
        <v>95000</v>
      </c>
      <c r="U147" s="82">
        <f>SUM(U148,U151,U154)</f>
        <v>215000</v>
      </c>
      <c r="V147" s="83">
        <f aca="true" t="shared" si="39" ref="V147:V170">SUM(U147-T147)</f>
        <v>120000</v>
      </c>
    </row>
    <row r="148" spans="1:22" s="10" customFormat="1" ht="12.75">
      <c r="A148" s="56" t="s">
        <v>106</v>
      </c>
      <c r="B148" s="83">
        <f>SUM(E148,H148,K148,N148,Q148,T148)</f>
        <v>10000</v>
      </c>
      <c r="C148" s="83">
        <f>SUM(F148,I148,L148,O148,R148,U148)</f>
        <v>10000</v>
      </c>
      <c r="D148" s="83">
        <f t="shared" si="34"/>
        <v>0</v>
      </c>
      <c r="E148" s="82">
        <f>SUM(E149)</f>
        <v>0</v>
      </c>
      <c r="F148" s="82">
        <f>SUM(F149)</f>
        <v>0</v>
      </c>
      <c r="G148" s="83">
        <f t="shared" si="35"/>
        <v>0</v>
      </c>
      <c r="H148" s="82">
        <f>SUM(H149)</f>
        <v>10000</v>
      </c>
      <c r="I148" s="82">
        <f>SUM(I149)</f>
        <v>10000</v>
      </c>
      <c r="J148" s="83">
        <f t="shared" si="36"/>
        <v>0</v>
      </c>
      <c r="K148" s="82">
        <f>SUM(K149)</f>
        <v>0</v>
      </c>
      <c r="L148" s="82">
        <f>SUM(L149)</f>
        <v>0</v>
      </c>
      <c r="M148" s="83">
        <f t="shared" si="37"/>
        <v>0</v>
      </c>
      <c r="N148" s="82">
        <f>SUM(N149)</f>
        <v>0</v>
      </c>
      <c r="O148" s="82">
        <f>SUM(O149)</f>
        <v>0</v>
      </c>
      <c r="P148" s="83">
        <f t="shared" si="38"/>
        <v>0</v>
      </c>
      <c r="Q148" s="82">
        <f>SUM(Q149)</f>
        <v>0</v>
      </c>
      <c r="R148" s="82">
        <f>SUM(R149)</f>
        <v>0</v>
      </c>
      <c r="S148" s="83">
        <f t="shared" si="25"/>
        <v>0</v>
      </c>
      <c r="T148" s="82">
        <f>SUM(T149)</f>
        <v>0</v>
      </c>
      <c r="U148" s="82">
        <f>SUM(U149)</f>
        <v>0</v>
      </c>
      <c r="V148" s="83">
        <f t="shared" si="39"/>
        <v>0</v>
      </c>
    </row>
    <row r="149" spans="1:22" s="10" customFormat="1" ht="12.75">
      <c r="A149" s="63" t="s">
        <v>107</v>
      </c>
      <c r="B149" s="83">
        <f aca="true" t="shared" si="40" ref="B149:B170">SUM(E149,H149,K149,N149,Q149,T149)</f>
        <v>10000</v>
      </c>
      <c r="C149" s="83">
        <f aca="true" t="shared" si="41" ref="C149:C170">SUM(F149,I149,L149,O149,R149,U149)</f>
        <v>10000</v>
      </c>
      <c r="D149" s="83">
        <f t="shared" si="34"/>
        <v>0</v>
      </c>
      <c r="E149" s="82">
        <f>SUM(E150)</f>
        <v>0</v>
      </c>
      <c r="F149" s="82">
        <f>SUM(F150)</f>
        <v>0</v>
      </c>
      <c r="G149" s="83">
        <f t="shared" si="35"/>
        <v>0</v>
      </c>
      <c r="H149" s="82">
        <f>SUM(H150)</f>
        <v>10000</v>
      </c>
      <c r="I149" s="82">
        <f>SUM(I150)</f>
        <v>10000</v>
      </c>
      <c r="J149" s="83">
        <f t="shared" si="36"/>
        <v>0</v>
      </c>
      <c r="K149" s="82">
        <f>SUM(K150)</f>
        <v>0</v>
      </c>
      <c r="L149" s="82">
        <f>SUM(L150)</f>
        <v>0</v>
      </c>
      <c r="M149" s="83">
        <f t="shared" si="37"/>
        <v>0</v>
      </c>
      <c r="N149" s="82">
        <f>SUM(N150)</f>
        <v>0</v>
      </c>
      <c r="O149" s="82">
        <f>SUM(O150)</f>
        <v>0</v>
      </c>
      <c r="P149" s="83">
        <f t="shared" si="38"/>
        <v>0</v>
      </c>
      <c r="Q149" s="82">
        <f>SUM(Q150)</f>
        <v>0</v>
      </c>
      <c r="R149" s="82">
        <f>SUM(R150)</f>
        <v>0</v>
      </c>
      <c r="S149" s="83">
        <f t="shared" si="25"/>
        <v>0</v>
      </c>
      <c r="T149" s="82">
        <f>SUM(T150)</f>
        <v>0</v>
      </c>
      <c r="U149" s="82">
        <f>SUM(U150)</f>
        <v>0</v>
      </c>
      <c r="V149" s="83">
        <f t="shared" si="39"/>
        <v>0</v>
      </c>
    </row>
    <row r="150" spans="1:22" s="9" customFormat="1" ht="12.75">
      <c r="A150" s="56" t="s">
        <v>21</v>
      </c>
      <c r="B150" s="84">
        <f t="shared" si="40"/>
        <v>10000</v>
      </c>
      <c r="C150" s="84">
        <f t="shared" si="41"/>
        <v>10000</v>
      </c>
      <c r="D150" s="84">
        <f t="shared" si="34"/>
        <v>0</v>
      </c>
      <c r="E150" s="84">
        <v>0</v>
      </c>
      <c r="F150" s="84">
        <v>0</v>
      </c>
      <c r="G150" s="84">
        <f t="shared" si="35"/>
        <v>0</v>
      </c>
      <c r="H150" s="84">
        <v>10000</v>
      </c>
      <c r="I150" s="84">
        <v>10000</v>
      </c>
      <c r="J150" s="84">
        <f t="shared" si="36"/>
        <v>0</v>
      </c>
      <c r="K150" s="84">
        <v>0</v>
      </c>
      <c r="L150" s="84">
        <v>0</v>
      </c>
      <c r="M150" s="84">
        <f t="shared" si="37"/>
        <v>0</v>
      </c>
      <c r="N150" s="84">
        <v>0</v>
      </c>
      <c r="O150" s="84">
        <v>0</v>
      </c>
      <c r="P150" s="84">
        <f t="shared" si="38"/>
        <v>0</v>
      </c>
      <c r="Q150" s="84">
        <v>0</v>
      </c>
      <c r="R150" s="84">
        <v>0</v>
      </c>
      <c r="S150" s="84">
        <f t="shared" si="25"/>
        <v>0</v>
      </c>
      <c r="T150" s="84">
        <v>0</v>
      </c>
      <c r="U150" s="84">
        <v>0</v>
      </c>
      <c r="V150" s="84">
        <f t="shared" si="39"/>
        <v>0</v>
      </c>
    </row>
    <row r="151" spans="1:22" s="10" customFormat="1" ht="12.75">
      <c r="A151" s="56" t="s">
        <v>52</v>
      </c>
      <c r="B151" s="83">
        <f t="shared" si="40"/>
        <v>22000</v>
      </c>
      <c r="C151" s="83">
        <f t="shared" si="41"/>
        <v>22000</v>
      </c>
      <c r="D151" s="83">
        <f t="shared" si="34"/>
        <v>0</v>
      </c>
      <c r="E151" s="82">
        <f>SUM(E152)</f>
        <v>22000</v>
      </c>
      <c r="F151" s="82">
        <f>SUM(F152)</f>
        <v>0</v>
      </c>
      <c r="G151" s="83">
        <f t="shared" si="35"/>
        <v>-22000</v>
      </c>
      <c r="H151" s="82">
        <f>SUM(H152)</f>
        <v>0</v>
      </c>
      <c r="I151" s="82">
        <f>SUM(I152)</f>
        <v>0</v>
      </c>
      <c r="J151" s="83">
        <f t="shared" si="36"/>
        <v>0</v>
      </c>
      <c r="K151" s="82">
        <f>SUM(K152)</f>
        <v>0</v>
      </c>
      <c r="L151" s="82">
        <f>SUM(L152)</f>
        <v>22000</v>
      </c>
      <c r="M151" s="83">
        <f t="shared" si="37"/>
        <v>22000</v>
      </c>
      <c r="N151" s="82">
        <f>SUM(N152)</f>
        <v>0</v>
      </c>
      <c r="O151" s="82">
        <f>SUM(O152)</f>
        <v>0</v>
      </c>
      <c r="P151" s="83">
        <f t="shared" si="38"/>
        <v>0</v>
      </c>
      <c r="Q151" s="82">
        <f>SUM(Q152)</f>
        <v>0</v>
      </c>
      <c r="R151" s="82">
        <f>SUM(R152)</f>
        <v>0</v>
      </c>
      <c r="S151" s="83">
        <f t="shared" si="25"/>
        <v>0</v>
      </c>
      <c r="T151" s="82">
        <f>SUM(T152)</f>
        <v>0</v>
      </c>
      <c r="U151" s="82">
        <f>SUM(U152)</f>
        <v>0</v>
      </c>
      <c r="V151" s="83">
        <f t="shared" si="39"/>
        <v>0</v>
      </c>
    </row>
    <row r="152" spans="1:22" s="10" customFormat="1" ht="12.75">
      <c r="A152" s="58" t="s">
        <v>167</v>
      </c>
      <c r="B152" s="83">
        <f t="shared" si="40"/>
        <v>22000</v>
      </c>
      <c r="C152" s="83">
        <f t="shared" si="41"/>
        <v>22000</v>
      </c>
      <c r="D152" s="83">
        <f t="shared" si="34"/>
        <v>0</v>
      </c>
      <c r="E152" s="82">
        <f>SUM(E153)</f>
        <v>22000</v>
      </c>
      <c r="F152" s="82">
        <f>SUM(F153)</f>
        <v>0</v>
      </c>
      <c r="G152" s="83">
        <f t="shared" si="35"/>
        <v>-22000</v>
      </c>
      <c r="H152" s="82">
        <f>SUM(H153)</f>
        <v>0</v>
      </c>
      <c r="I152" s="82">
        <f>SUM(I153)</f>
        <v>0</v>
      </c>
      <c r="J152" s="83">
        <f t="shared" si="36"/>
        <v>0</v>
      </c>
      <c r="K152" s="82">
        <f>SUM(K153)</f>
        <v>0</v>
      </c>
      <c r="L152" s="82">
        <f>SUM(L153)</f>
        <v>22000</v>
      </c>
      <c r="M152" s="83">
        <f t="shared" si="37"/>
        <v>22000</v>
      </c>
      <c r="N152" s="82">
        <f>SUM(N153)</f>
        <v>0</v>
      </c>
      <c r="O152" s="82">
        <f>SUM(O153)</f>
        <v>0</v>
      </c>
      <c r="P152" s="83">
        <f t="shared" si="38"/>
        <v>0</v>
      </c>
      <c r="Q152" s="82">
        <f>SUM(Q153)</f>
        <v>0</v>
      </c>
      <c r="R152" s="82">
        <f>SUM(R153)</f>
        <v>0</v>
      </c>
      <c r="S152" s="83">
        <f t="shared" si="25"/>
        <v>0</v>
      </c>
      <c r="T152" s="82">
        <f>SUM(T153)</f>
        <v>0</v>
      </c>
      <c r="U152" s="82">
        <f>SUM(U153)</f>
        <v>0</v>
      </c>
      <c r="V152" s="83">
        <f t="shared" si="39"/>
        <v>0</v>
      </c>
    </row>
    <row r="153" spans="1:22" s="9" customFormat="1" ht="12.75">
      <c r="A153" s="56" t="s">
        <v>38</v>
      </c>
      <c r="B153" s="84">
        <f t="shared" si="40"/>
        <v>22000</v>
      </c>
      <c r="C153" s="84">
        <f t="shared" si="41"/>
        <v>22000</v>
      </c>
      <c r="D153" s="84">
        <f t="shared" si="34"/>
        <v>0</v>
      </c>
      <c r="E153" s="84">
        <v>22000</v>
      </c>
      <c r="F153" s="84">
        <v>0</v>
      </c>
      <c r="G153" s="84">
        <f t="shared" si="35"/>
        <v>-22000</v>
      </c>
      <c r="H153" s="84">
        <v>0</v>
      </c>
      <c r="I153" s="84">
        <v>0</v>
      </c>
      <c r="J153" s="84">
        <f t="shared" si="36"/>
        <v>0</v>
      </c>
      <c r="K153" s="84">
        <v>0</v>
      </c>
      <c r="L153" s="84">
        <v>22000</v>
      </c>
      <c r="M153" s="84">
        <f t="shared" si="37"/>
        <v>22000</v>
      </c>
      <c r="N153" s="84">
        <v>0</v>
      </c>
      <c r="O153" s="84">
        <v>0</v>
      </c>
      <c r="P153" s="84">
        <f t="shared" si="38"/>
        <v>0</v>
      </c>
      <c r="Q153" s="84">
        <v>0</v>
      </c>
      <c r="R153" s="84">
        <v>0</v>
      </c>
      <c r="S153" s="84">
        <f t="shared" si="25"/>
        <v>0</v>
      </c>
      <c r="T153" s="84">
        <v>0</v>
      </c>
      <c r="U153" s="84">
        <v>0</v>
      </c>
      <c r="V153" s="84">
        <f t="shared" si="39"/>
        <v>0</v>
      </c>
    </row>
    <row r="154" spans="1:22" s="10" customFormat="1" ht="12.75">
      <c r="A154" s="56" t="s">
        <v>52</v>
      </c>
      <c r="B154" s="83">
        <f t="shared" si="40"/>
        <v>152570</v>
      </c>
      <c r="C154" s="83">
        <f t="shared" si="41"/>
        <v>272570</v>
      </c>
      <c r="D154" s="83">
        <f t="shared" si="34"/>
        <v>120000</v>
      </c>
      <c r="E154" s="83">
        <f>SUM(E155)</f>
        <v>35000</v>
      </c>
      <c r="F154" s="83">
        <f>SUM(F155)</f>
        <v>35000</v>
      </c>
      <c r="G154" s="83">
        <f t="shared" si="35"/>
        <v>0</v>
      </c>
      <c r="H154" s="83">
        <f>SUM(H155)</f>
        <v>10500</v>
      </c>
      <c r="I154" s="83">
        <f>SUM(I155)</f>
        <v>10500</v>
      </c>
      <c r="J154" s="83">
        <f t="shared" si="36"/>
        <v>0</v>
      </c>
      <c r="K154" s="83">
        <f>SUM(K155)</f>
        <v>12070</v>
      </c>
      <c r="L154" s="83">
        <f>SUM(L155)</f>
        <v>12070</v>
      </c>
      <c r="M154" s="83">
        <f t="shared" si="37"/>
        <v>0</v>
      </c>
      <c r="N154" s="83">
        <f>SUM(N155)</f>
        <v>0</v>
      </c>
      <c r="O154" s="83">
        <f>SUM(O155)</f>
        <v>0</v>
      </c>
      <c r="P154" s="83">
        <f t="shared" si="38"/>
        <v>0</v>
      </c>
      <c r="Q154" s="83">
        <f>SUM(Q155)</f>
        <v>0</v>
      </c>
      <c r="R154" s="83">
        <f>SUM(R155)</f>
        <v>0</v>
      </c>
      <c r="S154" s="83">
        <f t="shared" si="25"/>
        <v>0</v>
      </c>
      <c r="T154" s="83">
        <f>SUM(T155)</f>
        <v>95000</v>
      </c>
      <c r="U154" s="83">
        <f>SUM(U155)</f>
        <v>215000</v>
      </c>
      <c r="V154" s="83">
        <f t="shared" si="39"/>
        <v>120000</v>
      </c>
    </row>
    <row r="155" spans="1:22" s="10" customFormat="1" ht="12.75">
      <c r="A155" s="63" t="s">
        <v>149</v>
      </c>
      <c r="B155" s="83">
        <f t="shared" si="40"/>
        <v>152570</v>
      </c>
      <c r="C155" s="83">
        <f t="shared" si="41"/>
        <v>272570</v>
      </c>
      <c r="D155" s="83">
        <f t="shared" si="34"/>
        <v>120000</v>
      </c>
      <c r="E155" s="82">
        <f>SUM(E156,E157,E158,E159,E160,E161,E162,E163,E164)</f>
        <v>35000</v>
      </c>
      <c r="F155" s="82">
        <f>SUM(F156,F157,F158,F159,F160,F161,F162,F163,F164)</f>
        <v>35000</v>
      </c>
      <c r="G155" s="83">
        <f t="shared" si="35"/>
        <v>0</v>
      </c>
      <c r="H155" s="82">
        <f>SUM(H156,H157,H158,H159,H160,H161,H162,H163,H164)</f>
        <v>10500</v>
      </c>
      <c r="I155" s="82">
        <f>SUM(I156,I157,I158,I159,I160,I161,I162,I163,I164)</f>
        <v>10500</v>
      </c>
      <c r="J155" s="83">
        <f t="shared" si="36"/>
        <v>0</v>
      </c>
      <c r="K155" s="82">
        <f>SUM(K156,K157,K158,K159,K160,K161,K162,K163,K164)</f>
        <v>12070</v>
      </c>
      <c r="L155" s="82">
        <f>SUM(L156,L157,L158,L159,L160,L161,L162,L163,L164)</f>
        <v>12070</v>
      </c>
      <c r="M155" s="83">
        <f t="shared" si="37"/>
        <v>0</v>
      </c>
      <c r="N155" s="82">
        <f>SUM(N156,N157,N158,N159,N160,N161,N162,N163,N164)</f>
        <v>0</v>
      </c>
      <c r="O155" s="82">
        <f>SUM(O156,O157,O158,O159,O160,O161,O162,O163,O164)</f>
        <v>0</v>
      </c>
      <c r="P155" s="83">
        <f t="shared" si="38"/>
        <v>0</v>
      </c>
      <c r="Q155" s="82">
        <f>SUM(Q156,Q157,Q158,Q159,Q160,Q161,Q162,Q163,Q164)</f>
        <v>0</v>
      </c>
      <c r="R155" s="82">
        <f>SUM(R156,R157,R158,R159,R160,R161,R162,R163,R164)</f>
        <v>0</v>
      </c>
      <c r="S155" s="83">
        <f t="shared" si="25"/>
        <v>0</v>
      </c>
      <c r="T155" s="82">
        <f>SUM(T156,T157,T158,T159,T160,T161,T162,T163,T164)</f>
        <v>95000</v>
      </c>
      <c r="U155" s="82">
        <f>SUM(U156,U157,U158,U159,U160,U161,U162,U163,U164)</f>
        <v>215000</v>
      </c>
      <c r="V155" s="83">
        <f t="shared" si="39"/>
        <v>120000</v>
      </c>
    </row>
    <row r="156" spans="1:22" s="9" customFormat="1" ht="12.75">
      <c r="A156" s="63" t="s">
        <v>47</v>
      </c>
      <c r="B156" s="84">
        <f t="shared" si="40"/>
        <v>2500</v>
      </c>
      <c r="C156" s="84">
        <f t="shared" si="41"/>
        <v>2500</v>
      </c>
      <c r="D156" s="84">
        <f t="shared" si="34"/>
        <v>0</v>
      </c>
      <c r="E156" s="84">
        <v>0</v>
      </c>
      <c r="F156" s="84">
        <v>0</v>
      </c>
      <c r="G156" s="84">
        <f t="shared" si="35"/>
        <v>0</v>
      </c>
      <c r="H156" s="84">
        <v>2500</v>
      </c>
      <c r="I156" s="84">
        <v>2500</v>
      </c>
      <c r="J156" s="84">
        <f t="shared" si="36"/>
        <v>0</v>
      </c>
      <c r="K156" s="84">
        <v>0</v>
      </c>
      <c r="L156" s="84">
        <v>0</v>
      </c>
      <c r="M156" s="84">
        <f t="shared" si="37"/>
        <v>0</v>
      </c>
      <c r="N156" s="84">
        <v>0</v>
      </c>
      <c r="O156" s="84">
        <v>0</v>
      </c>
      <c r="P156" s="84">
        <f t="shared" si="38"/>
        <v>0</v>
      </c>
      <c r="Q156" s="84">
        <v>0</v>
      </c>
      <c r="R156" s="84">
        <v>0</v>
      </c>
      <c r="S156" s="84">
        <f t="shared" si="25"/>
        <v>0</v>
      </c>
      <c r="T156" s="84">
        <v>0</v>
      </c>
      <c r="U156" s="84">
        <v>0</v>
      </c>
      <c r="V156" s="84">
        <f t="shared" si="39"/>
        <v>0</v>
      </c>
    </row>
    <row r="157" spans="1:22" s="9" customFormat="1" ht="12.75">
      <c r="A157" s="63" t="s">
        <v>108</v>
      </c>
      <c r="B157" s="84">
        <f t="shared" si="40"/>
        <v>25000</v>
      </c>
      <c r="C157" s="84">
        <f t="shared" si="41"/>
        <v>25000</v>
      </c>
      <c r="D157" s="84">
        <f t="shared" si="34"/>
        <v>0</v>
      </c>
      <c r="E157" s="84">
        <v>25000</v>
      </c>
      <c r="F157" s="84">
        <v>25000</v>
      </c>
      <c r="G157" s="84">
        <f t="shared" si="35"/>
        <v>0</v>
      </c>
      <c r="H157" s="84">
        <v>0</v>
      </c>
      <c r="I157" s="84">
        <v>0</v>
      </c>
      <c r="J157" s="84">
        <f t="shared" si="36"/>
        <v>0</v>
      </c>
      <c r="K157" s="84">
        <v>0</v>
      </c>
      <c r="L157" s="84">
        <v>0</v>
      </c>
      <c r="M157" s="84">
        <f t="shared" si="37"/>
        <v>0</v>
      </c>
      <c r="N157" s="84">
        <v>0</v>
      </c>
      <c r="O157" s="84">
        <v>0</v>
      </c>
      <c r="P157" s="84">
        <f t="shared" si="38"/>
        <v>0</v>
      </c>
      <c r="Q157" s="84">
        <v>0</v>
      </c>
      <c r="R157" s="84">
        <v>0</v>
      </c>
      <c r="S157" s="84">
        <f t="shared" si="25"/>
        <v>0</v>
      </c>
      <c r="T157" s="84">
        <v>0</v>
      </c>
      <c r="U157" s="84">
        <v>0</v>
      </c>
      <c r="V157" s="84">
        <f t="shared" si="39"/>
        <v>0</v>
      </c>
    </row>
    <row r="158" spans="1:22" s="9" customFormat="1" ht="12.75">
      <c r="A158" s="63" t="s">
        <v>109</v>
      </c>
      <c r="B158" s="84">
        <f t="shared" si="40"/>
        <v>8000</v>
      </c>
      <c r="C158" s="84">
        <f t="shared" si="41"/>
        <v>8000</v>
      </c>
      <c r="D158" s="84">
        <f t="shared" si="34"/>
        <v>0</v>
      </c>
      <c r="E158" s="84">
        <v>0</v>
      </c>
      <c r="F158" s="84">
        <v>0</v>
      </c>
      <c r="G158" s="84">
        <f t="shared" si="35"/>
        <v>0</v>
      </c>
      <c r="H158" s="84">
        <v>8000</v>
      </c>
      <c r="I158" s="84">
        <v>8000</v>
      </c>
      <c r="J158" s="84">
        <f t="shared" si="36"/>
        <v>0</v>
      </c>
      <c r="K158" s="84">
        <v>0</v>
      </c>
      <c r="L158" s="84">
        <v>0</v>
      </c>
      <c r="M158" s="84">
        <f t="shared" si="37"/>
        <v>0</v>
      </c>
      <c r="N158" s="84">
        <v>0</v>
      </c>
      <c r="O158" s="84">
        <v>0</v>
      </c>
      <c r="P158" s="84">
        <f t="shared" si="38"/>
        <v>0</v>
      </c>
      <c r="Q158" s="84">
        <v>0</v>
      </c>
      <c r="R158" s="84">
        <v>0</v>
      </c>
      <c r="S158" s="84">
        <f t="shared" si="25"/>
        <v>0</v>
      </c>
      <c r="T158" s="84">
        <v>0</v>
      </c>
      <c r="U158" s="84">
        <v>0</v>
      </c>
      <c r="V158" s="84">
        <f t="shared" si="39"/>
        <v>0</v>
      </c>
    </row>
    <row r="159" spans="1:22" s="9" customFormat="1" ht="12.75">
      <c r="A159" s="63" t="s">
        <v>183</v>
      </c>
      <c r="B159" s="84">
        <f t="shared" si="40"/>
        <v>50000</v>
      </c>
      <c r="C159" s="84">
        <f t="shared" si="41"/>
        <v>50000</v>
      </c>
      <c r="D159" s="84">
        <f t="shared" si="34"/>
        <v>0</v>
      </c>
      <c r="E159" s="84">
        <v>0</v>
      </c>
      <c r="F159" s="84">
        <v>0</v>
      </c>
      <c r="G159" s="84">
        <f t="shared" si="35"/>
        <v>0</v>
      </c>
      <c r="H159" s="84">
        <v>0</v>
      </c>
      <c r="I159" s="84">
        <v>0</v>
      </c>
      <c r="J159" s="84">
        <f t="shared" si="36"/>
        <v>0</v>
      </c>
      <c r="K159" s="84">
        <v>0</v>
      </c>
      <c r="L159" s="84">
        <v>0</v>
      </c>
      <c r="M159" s="84">
        <f t="shared" si="37"/>
        <v>0</v>
      </c>
      <c r="N159" s="84">
        <v>0</v>
      </c>
      <c r="O159" s="84">
        <v>0</v>
      </c>
      <c r="P159" s="84">
        <f t="shared" si="38"/>
        <v>0</v>
      </c>
      <c r="Q159" s="84">
        <v>0</v>
      </c>
      <c r="R159" s="84">
        <v>0</v>
      </c>
      <c r="S159" s="84">
        <f t="shared" si="25"/>
        <v>0</v>
      </c>
      <c r="T159" s="84">
        <v>50000</v>
      </c>
      <c r="U159" s="84">
        <v>50000</v>
      </c>
      <c r="V159" s="84">
        <f t="shared" si="39"/>
        <v>0</v>
      </c>
    </row>
    <row r="160" spans="1:22" s="9" customFormat="1" ht="12.75">
      <c r="A160" s="63" t="s">
        <v>110</v>
      </c>
      <c r="B160" s="84">
        <f>SUM(E160,H160,K160,N160,Q160,T160)</f>
        <v>0</v>
      </c>
      <c r="C160" s="84">
        <f>SUM(F160,I160,L160,O160,R160,U160)</f>
        <v>120000</v>
      </c>
      <c r="D160" s="84">
        <f>SUM(C160-B160)</f>
        <v>120000</v>
      </c>
      <c r="E160" s="84">
        <v>0</v>
      </c>
      <c r="F160" s="84">
        <v>0</v>
      </c>
      <c r="G160" s="84">
        <f>SUM(F160-E160)</f>
        <v>0</v>
      </c>
      <c r="H160" s="84">
        <v>0</v>
      </c>
      <c r="I160" s="84">
        <v>0</v>
      </c>
      <c r="J160" s="84">
        <f>SUM(I160-H160)</f>
        <v>0</v>
      </c>
      <c r="K160" s="84">
        <v>0</v>
      </c>
      <c r="L160" s="84">
        <v>0</v>
      </c>
      <c r="M160" s="84">
        <f>SUM(L160-K160)</f>
        <v>0</v>
      </c>
      <c r="N160" s="84">
        <v>0</v>
      </c>
      <c r="O160" s="84">
        <v>0</v>
      </c>
      <c r="P160" s="84">
        <f>SUM(O160-N160)</f>
        <v>0</v>
      </c>
      <c r="Q160" s="84">
        <v>0</v>
      </c>
      <c r="R160" s="84">
        <v>0</v>
      </c>
      <c r="S160" s="84">
        <f>SUM(R160-Q160)</f>
        <v>0</v>
      </c>
      <c r="T160" s="84">
        <v>0</v>
      </c>
      <c r="U160" s="84">
        <v>120000</v>
      </c>
      <c r="V160" s="84">
        <f>SUM(U160-T160)</f>
        <v>120000</v>
      </c>
    </row>
    <row r="161" spans="1:22" s="9" customFormat="1" ht="12.75">
      <c r="A161" s="63" t="s">
        <v>111</v>
      </c>
      <c r="B161" s="84">
        <f t="shared" si="40"/>
        <v>11035</v>
      </c>
      <c r="C161" s="84">
        <f t="shared" si="41"/>
        <v>11035</v>
      </c>
      <c r="D161" s="84">
        <f t="shared" si="34"/>
        <v>0</v>
      </c>
      <c r="E161" s="86">
        <v>5000</v>
      </c>
      <c r="F161" s="86">
        <v>5000</v>
      </c>
      <c r="G161" s="84">
        <f t="shared" si="35"/>
        <v>0</v>
      </c>
      <c r="H161" s="86">
        <v>0</v>
      </c>
      <c r="I161" s="86">
        <v>0</v>
      </c>
      <c r="J161" s="84">
        <f t="shared" si="36"/>
        <v>0</v>
      </c>
      <c r="K161" s="86">
        <v>6035</v>
      </c>
      <c r="L161" s="86">
        <v>6035</v>
      </c>
      <c r="M161" s="84">
        <f t="shared" si="37"/>
        <v>0</v>
      </c>
      <c r="N161" s="84">
        <v>0</v>
      </c>
      <c r="O161" s="84">
        <v>0</v>
      </c>
      <c r="P161" s="84">
        <f t="shared" si="38"/>
        <v>0</v>
      </c>
      <c r="Q161" s="86">
        <v>0</v>
      </c>
      <c r="R161" s="86">
        <v>0</v>
      </c>
      <c r="S161" s="84">
        <f t="shared" si="25"/>
        <v>0</v>
      </c>
      <c r="T161" s="86">
        <v>0</v>
      </c>
      <c r="U161" s="86">
        <v>0</v>
      </c>
      <c r="V161" s="84">
        <f t="shared" si="39"/>
        <v>0</v>
      </c>
    </row>
    <row r="162" spans="1:22" s="9" customFormat="1" ht="12.75">
      <c r="A162" s="63" t="s">
        <v>48</v>
      </c>
      <c r="B162" s="84">
        <f t="shared" si="40"/>
        <v>11035</v>
      </c>
      <c r="C162" s="84">
        <f t="shared" si="41"/>
        <v>11035</v>
      </c>
      <c r="D162" s="84">
        <f t="shared" si="34"/>
        <v>0</v>
      </c>
      <c r="E162" s="86">
        <v>5000</v>
      </c>
      <c r="F162" s="86">
        <v>5000</v>
      </c>
      <c r="G162" s="84">
        <f t="shared" si="35"/>
        <v>0</v>
      </c>
      <c r="H162" s="86">
        <v>0</v>
      </c>
      <c r="I162" s="86">
        <v>0</v>
      </c>
      <c r="J162" s="84">
        <f t="shared" si="36"/>
        <v>0</v>
      </c>
      <c r="K162" s="86">
        <v>6035</v>
      </c>
      <c r="L162" s="86">
        <v>6035</v>
      </c>
      <c r="M162" s="84">
        <f t="shared" si="37"/>
        <v>0</v>
      </c>
      <c r="N162" s="84">
        <v>0</v>
      </c>
      <c r="O162" s="84">
        <v>0</v>
      </c>
      <c r="P162" s="84">
        <f t="shared" si="38"/>
        <v>0</v>
      </c>
      <c r="Q162" s="86">
        <v>0</v>
      </c>
      <c r="R162" s="86">
        <v>0</v>
      </c>
      <c r="S162" s="84">
        <f t="shared" si="25"/>
        <v>0</v>
      </c>
      <c r="T162" s="86">
        <v>0</v>
      </c>
      <c r="U162" s="86">
        <v>0</v>
      </c>
      <c r="V162" s="84">
        <f t="shared" si="39"/>
        <v>0</v>
      </c>
    </row>
    <row r="163" spans="1:22" s="9" customFormat="1" ht="12.75">
      <c r="A163" s="63" t="s">
        <v>112</v>
      </c>
      <c r="B163" s="84">
        <f t="shared" si="40"/>
        <v>15000</v>
      </c>
      <c r="C163" s="84">
        <f t="shared" si="41"/>
        <v>15000</v>
      </c>
      <c r="D163" s="84">
        <f t="shared" si="34"/>
        <v>0</v>
      </c>
      <c r="E163" s="84">
        <v>0</v>
      </c>
      <c r="F163" s="84">
        <v>0</v>
      </c>
      <c r="G163" s="84">
        <f t="shared" si="35"/>
        <v>0</v>
      </c>
      <c r="H163" s="86">
        <v>0</v>
      </c>
      <c r="I163" s="86">
        <v>0</v>
      </c>
      <c r="J163" s="84">
        <f t="shared" si="36"/>
        <v>0</v>
      </c>
      <c r="K163" s="84">
        <v>0</v>
      </c>
      <c r="L163" s="84">
        <v>0</v>
      </c>
      <c r="M163" s="84">
        <f t="shared" si="37"/>
        <v>0</v>
      </c>
      <c r="N163" s="84">
        <v>0</v>
      </c>
      <c r="O163" s="84">
        <v>0</v>
      </c>
      <c r="P163" s="84">
        <f t="shared" si="38"/>
        <v>0</v>
      </c>
      <c r="Q163" s="86">
        <v>0</v>
      </c>
      <c r="R163" s="86">
        <v>0</v>
      </c>
      <c r="S163" s="84">
        <f t="shared" si="25"/>
        <v>0</v>
      </c>
      <c r="T163" s="86">
        <v>15000</v>
      </c>
      <c r="U163" s="86">
        <v>15000</v>
      </c>
      <c r="V163" s="84">
        <f t="shared" si="39"/>
        <v>0</v>
      </c>
    </row>
    <row r="164" spans="1:22" s="9" customFormat="1" ht="12.75">
      <c r="A164" s="56" t="s">
        <v>53</v>
      </c>
      <c r="B164" s="84">
        <f t="shared" si="40"/>
        <v>30000</v>
      </c>
      <c r="C164" s="84">
        <f t="shared" si="41"/>
        <v>30000</v>
      </c>
      <c r="D164" s="84">
        <f t="shared" si="34"/>
        <v>0</v>
      </c>
      <c r="E164" s="84">
        <v>0</v>
      </c>
      <c r="F164" s="84">
        <v>0</v>
      </c>
      <c r="G164" s="84">
        <f t="shared" si="35"/>
        <v>0</v>
      </c>
      <c r="H164" s="86">
        <v>0</v>
      </c>
      <c r="I164" s="86">
        <v>0</v>
      </c>
      <c r="J164" s="84">
        <f t="shared" si="36"/>
        <v>0</v>
      </c>
      <c r="K164" s="84">
        <v>0</v>
      </c>
      <c r="L164" s="84">
        <v>0</v>
      </c>
      <c r="M164" s="84">
        <f t="shared" si="37"/>
        <v>0</v>
      </c>
      <c r="N164" s="84">
        <v>0</v>
      </c>
      <c r="O164" s="84">
        <v>0</v>
      </c>
      <c r="P164" s="84">
        <f t="shared" si="38"/>
        <v>0</v>
      </c>
      <c r="Q164" s="86">
        <v>0</v>
      </c>
      <c r="R164" s="86">
        <v>0</v>
      </c>
      <c r="S164" s="84">
        <f t="shared" si="25"/>
        <v>0</v>
      </c>
      <c r="T164" s="86">
        <v>30000</v>
      </c>
      <c r="U164" s="86">
        <v>30000</v>
      </c>
      <c r="V164" s="84">
        <f t="shared" si="39"/>
        <v>0</v>
      </c>
    </row>
    <row r="165" spans="1:22" s="10" customFormat="1" ht="12.75">
      <c r="A165" s="56" t="s">
        <v>36</v>
      </c>
      <c r="B165" s="83">
        <f t="shared" si="40"/>
        <v>870000</v>
      </c>
      <c r="C165" s="83">
        <f t="shared" si="41"/>
        <v>870000</v>
      </c>
      <c r="D165" s="83">
        <f t="shared" si="34"/>
        <v>0</v>
      </c>
      <c r="E165" s="83">
        <f>SUM(E166)</f>
        <v>100000</v>
      </c>
      <c r="F165" s="83">
        <f>SUM(F166)</f>
        <v>0</v>
      </c>
      <c r="G165" s="83">
        <f t="shared" si="35"/>
        <v>-100000</v>
      </c>
      <c r="H165" s="83">
        <f>SUM(H166)</f>
        <v>70000</v>
      </c>
      <c r="I165" s="83">
        <f>SUM(I166)</f>
        <v>70000</v>
      </c>
      <c r="J165" s="83">
        <f t="shared" si="36"/>
        <v>0</v>
      </c>
      <c r="K165" s="83">
        <f>SUM(K166)</f>
        <v>0</v>
      </c>
      <c r="L165" s="83">
        <f>SUM(L166)</f>
        <v>100000</v>
      </c>
      <c r="M165" s="83">
        <f t="shared" si="37"/>
        <v>100000</v>
      </c>
      <c r="N165" s="83">
        <f>SUM(N166)</f>
        <v>0</v>
      </c>
      <c r="O165" s="83">
        <f>SUM(O166)</f>
        <v>0</v>
      </c>
      <c r="P165" s="83">
        <f t="shared" si="38"/>
        <v>0</v>
      </c>
      <c r="Q165" s="83">
        <f>SUM(Q166)</f>
        <v>0</v>
      </c>
      <c r="R165" s="83">
        <f>SUM(R166)</f>
        <v>0</v>
      </c>
      <c r="S165" s="83">
        <f t="shared" si="25"/>
        <v>0</v>
      </c>
      <c r="T165" s="83">
        <f>SUM(T166)</f>
        <v>700000</v>
      </c>
      <c r="U165" s="83">
        <f>SUM(U166)</f>
        <v>700000</v>
      </c>
      <c r="V165" s="83">
        <f t="shared" si="39"/>
        <v>0</v>
      </c>
    </row>
    <row r="166" spans="1:22" s="10" customFormat="1" ht="12.75">
      <c r="A166" s="56" t="s">
        <v>54</v>
      </c>
      <c r="B166" s="83">
        <f t="shared" si="40"/>
        <v>870000</v>
      </c>
      <c r="C166" s="83">
        <f t="shared" si="41"/>
        <v>870000</v>
      </c>
      <c r="D166" s="83">
        <f t="shared" si="34"/>
        <v>0</v>
      </c>
      <c r="E166" s="83">
        <f>SUM(E167)</f>
        <v>100000</v>
      </c>
      <c r="F166" s="83">
        <f>SUM(F167)</f>
        <v>0</v>
      </c>
      <c r="G166" s="83">
        <f t="shared" si="35"/>
        <v>-100000</v>
      </c>
      <c r="H166" s="83">
        <f>SUM(H167)</f>
        <v>70000</v>
      </c>
      <c r="I166" s="83">
        <f>SUM(I167)</f>
        <v>70000</v>
      </c>
      <c r="J166" s="83">
        <f t="shared" si="36"/>
        <v>0</v>
      </c>
      <c r="K166" s="83">
        <f>SUM(K167)</f>
        <v>0</v>
      </c>
      <c r="L166" s="83">
        <f>SUM(L167)</f>
        <v>100000</v>
      </c>
      <c r="M166" s="83">
        <f t="shared" si="37"/>
        <v>100000</v>
      </c>
      <c r="N166" s="83">
        <f>SUM(N167)</f>
        <v>0</v>
      </c>
      <c r="O166" s="83">
        <f>SUM(O167)</f>
        <v>0</v>
      </c>
      <c r="P166" s="83">
        <f t="shared" si="38"/>
        <v>0</v>
      </c>
      <c r="Q166" s="83">
        <f>SUM(Q167)</f>
        <v>0</v>
      </c>
      <c r="R166" s="83">
        <f>SUM(R167)</f>
        <v>0</v>
      </c>
      <c r="S166" s="83">
        <f t="shared" si="25"/>
        <v>0</v>
      </c>
      <c r="T166" s="83">
        <f>SUM(T167)</f>
        <v>700000</v>
      </c>
      <c r="U166" s="83">
        <f>SUM(U167)</f>
        <v>700000</v>
      </c>
      <c r="V166" s="83">
        <f t="shared" si="39"/>
        <v>0</v>
      </c>
    </row>
    <row r="167" spans="1:22" s="10" customFormat="1" ht="12.75">
      <c r="A167" s="63" t="s">
        <v>113</v>
      </c>
      <c r="B167" s="83">
        <f t="shared" si="40"/>
        <v>870000</v>
      </c>
      <c r="C167" s="83">
        <f t="shared" si="41"/>
        <v>870000</v>
      </c>
      <c r="D167" s="83">
        <f t="shared" si="34"/>
        <v>0</v>
      </c>
      <c r="E167" s="82">
        <f>SUM(E168,E169,E170)</f>
        <v>100000</v>
      </c>
      <c r="F167" s="82">
        <f>SUM(F168,F169,F170)</f>
        <v>0</v>
      </c>
      <c r="G167" s="83">
        <f t="shared" si="35"/>
        <v>-100000</v>
      </c>
      <c r="H167" s="82">
        <f>SUM(H168,H169,H170)</f>
        <v>70000</v>
      </c>
      <c r="I167" s="82">
        <f>SUM(I168,I169,I170)</f>
        <v>70000</v>
      </c>
      <c r="J167" s="83">
        <f t="shared" si="36"/>
        <v>0</v>
      </c>
      <c r="K167" s="82">
        <f>SUM(K168,K169,K170)</f>
        <v>0</v>
      </c>
      <c r="L167" s="82">
        <f>SUM(L168,L169,L170)</f>
        <v>100000</v>
      </c>
      <c r="M167" s="83">
        <f t="shared" si="37"/>
        <v>100000</v>
      </c>
      <c r="N167" s="82">
        <f>SUM(N168,N169,N170)</f>
        <v>0</v>
      </c>
      <c r="O167" s="82">
        <f>SUM(O168,O169,O170)</f>
        <v>0</v>
      </c>
      <c r="P167" s="83">
        <f t="shared" si="38"/>
        <v>0</v>
      </c>
      <c r="Q167" s="82">
        <f>SUM(Q168,Q169,Q170)</f>
        <v>0</v>
      </c>
      <c r="R167" s="82">
        <f>SUM(R168,R169,R170)</f>
        <v>0</v>
      </c>
      <c r="S167" s="83">
        <f t="shared" si="25"/>
        <v>0</v>
      </c>
      <c r="T167" s="82">
        <f>SUM(T168,T169,T170)</f>
        <v>700000</v>
      </c>
      <c r="U167" s="82">
        <f>SUM(U168,U169,U170)</f>
        <v>700000</v>
      </c>
      <c r="V167" s="83">
        <f t="shared" si="39"/>
        <v>0</v>
      </c>
    </row>
    <row r="168" spans="1:22" s="9" customFormat="1" ht="12.75">
      <c r="A168" s="63" t="s">
        <v>146</v>
      </c>
      <c r="B168" s="84">
        <f t="shared" si="40"/>
        <v>100000</v>
      </c>
      <c r="C168" s="84">
        <f t="shared" si="41"/>
        <v>100000</v>
      </c>
      <c r="D168" s="84">
        <f t="shared" si="34"/>
        <v>0</v>
      </c>
      <c r="E168" s="84">
        <v>0</v>
      </c>
      <c r="F168" s="84">
        <v>0</v>
      </c>
      <c r="G168" s="84">
        <f t="shared" si="35"/>
        <v>0</v>
      </c>
      <c r="H168" s="84">
        <v>0</v>
      </c>
      <c r="I168" s="84">
        <v>0</v>
      </c>
      <c r="J168" s="84">
        <f t="shared" si="36"/>
        <v>0</v>
      </c>
      <c r="K168" s="84">
        <v>0</v>
      </c>
      <c r="L168" s="84">
        <v>0</v>
      </c>
      <c r="M168" s="84">
        <f t="shared" si="37"/>
        <v>0</v>
      </c>
      <c r="N168" s="84">
        <v>0</v>
      </c>
      <c r="O168" s="84">
        <v>0</v>
      </c>
      <c r="P168" s="84">
        <f t="shared" si="38"/>
        <v>0</v>
      </c>
      <c r="Q168" s="84">
        <v>0</v>
      </c>
      <c r="R168" s="84">
        <v>0</v>
      </c>
      <c r="S168" s="84">
        <f t="shared" si="25"/>
        <v>0</v>
      </c>
      <c r="T168" s="84">
        <v>100000</v>
      </c>
      <c r="U168" s="84">
        <v>100000</v>
      </c>
      <c r="V168" s="84">
        <f t="shared" si="39"/>
        <v>0</v>
      </c>
    </row>
    <row r="169" spans="1:22" s="9" customFormat="1" ht="12.75">
      <c r="A169" s="63" t="s">
        <v>114</v>
      </c>
      <c r="B169" s="84">
        <f t="shared" si="40"/>
        <v>100000</v>
      </c>
      <c r="C169" s="84">
        <f t="shared" si="41"/>
        <v>100000</v>
      </c>
      <c r="D169" s="84">
        <f t="shared" si="34"/>
        <v>0</v>
      </c>
      <c r="E169" s="84">
        <v>100000</v>
      </c>
      <c r="F169" s="84">
        <v>0</v>
      </c>
      <c r="G169" s="84">
        <f t="shared" si="35"/>
        <v>-100000</v>
      </c>
      <c r="H169" s="86">
        <v>0</v>
      </c>
      <c r="I169" s="86">
        <v>0</v>
      </c>
      <c r="J169" s="84">
        <f t="shared" si="36"/>
        <v>0</v>
      </c>
      <c r="K169" s="86">
        <v>0</v>
      </c>
      <c r="L169" s="86">
        <v>100000</v>
      </c>
      <c r="M169" s="84">
        <f t="shared" si="37"/>
        <v>100000</v>
      </c>
      <c r="N169" s="84">
        <v>0</v>
      </c>
      <c r="O169" s="84">
        <v>0</v>
      </c>
      <c r="P169" s="84">
        <f t="shared" si="38"/>
        <v>0</v>
      </c>
      <c r="Q169" s="86">
        <v>0</v>
      </c>
      <c r="R169" s="86">
        <v>0</v>
      </c>
      <c r="S169" s="84">
        <f t="shared" si="25"/>
        <v>0</v>
      </c>
      <c r="T169" s="86">
        <v>0</v>
      </c>
      <c r="U169" s="86">
        <v>0</v>
      </c>
      <c r="V169" s="84">
        <f t="shared" si="39"/>
        <v>0</v>
      </c>
    </row>
    <row r="170" spans="1:22" s="9" customFormat="1" ht="30">
      <c r="A170" s="19"/>
      <c r="B170" s="84">
        <f t="shared" si="40"/>
        <v>670000</v>
      </c>
      <c r="C170" s="84">
        <f t="shared" si="41"/>
        <v>670000</v>
      </c>
      <c r="D170" s="84">
        <f>SUM(C170-B170)</f>
        <v>0</v>
      </c>
      <c r="E170" s="84">
        <v>0</v>
      </c>
      <c r="F170" s="84">
        <v>0</v>
      </c>
      <c r="G170" s="84">
        <f t="shared" si="35"/>
        <v>0</v>
      </c>
      <c r="H170" s="84">
        <v>70000</v>
      </c>
      <c r="I170" s="84">
        <v>70000</v>
      </c>
      <c r="J170" s="84">
        <f t="shared" si="36"/>
        <v>0</v>
      </c>
      <c r="K170" s="84">
        <v>0</v>
      </c>
      <c r="L170" s="84">
        <v>0</v>
      </c>
      <c r="M170" s="84">
        <f t="shared" si="37"/>
        <v>0</v>
      </c>
      <c r="N170" s="84">
        <v>0</v>
      </c>
      <c r="O170" s="84">
        <v>0</v>
      </c>
      <c r="P170" s="84">
        <f t="shared" si="38"/>
        <v>0</v>
      </c>
      <c r="Q170" s="84">
        <v>0</v>
      </c>
      <c r="R170" s="84">
        <v>0</v>
      </c>
      <c r="S170" s="84">
        <f t="shared" si="25"/>
        <v>0</v>
      </c>
      <c r="T170" s="84">
        <v>600000</v>
      </c>
      <c r="U170" s="84">
        <v>600000</v>
      </c>
      <c r="V170" s="84">
        <f t="shared" si="39"/>
        <v>0</v>
      </c>
    </row>
    <row r="171" spans="1:21" s="9" customFormat="1" ht="30">
      <c r="A171" s="19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T171" s="12"/>
      <c r="U171" s="12"/>
    </row>
    <row r="172" spans="1:21" s="11" customFormat="1" ht="17.25" customHeight="1">
      <c r="A172" s="22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 t="s">
        <v>184</v>
      </c>
      <c r="Q172" s="17"/>
      <c r="R172" s="17"/>
      <c r="T172" s="17"/>
      <c r="U172" s="17"/>
    </row>
    <row r="173" spans="1:21" s="11" customFormat="1" ht="30" hidden="1">
      <c r="A173" s="22" t="s">
        <v>55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T173" s="16"/>
      <c r="U173" s="16"/>
    </row>
    <row r="174" spans="1:16" s="11" customFormat="1" ht="30" hidden="1">
      <c r="A174" s="21" t="s">
        <v>58</v>
      </c>
      <c r="B174" s="16"/>
      <c r="C174" s="16"/>
      <c r="D174" s="16" t="s">
        <v>56</v>
      </c>
      <c r="E174" s="16"/>
      <c r="F174" s="16"/>
      <c r="G174" s="16"/>
      <c r="H174" s="16"/>
      <c r="I174" s="16"/>
      <c r="J174" s="16"/>
      <c r="K174" s="16"/>
      <c r="L174" s="16"/>
      <c r="M174" s="16" t="s">
        <v>57</v>
      </c>
      <c r="N174" s="16"/>
      <c r="O174" s="16"/>
      <c r="P174" s="16"/>
    </row>
    <row r="175" spans="1:16" s="11" customFormat="1" ht="30" hidden="1">
      <c r="A175" s="22"/>
      <c r="B175" s="16"/>
      <c r="C175" s="16"/>
      <c r="D175" s="16" t="s">
        <v>59</v>
      </c>
      <c r="E175" s="16"/>
      <c r="F175" s="16"/>
      <c r="G175" s="16"/>
      <c r="H175" s="16"/>
      <c r="I175" s="16"/>
      <c r="J175" s="16"/>
      <c r="K175" s="16"/>
      <c r="L175" s="16"/>
      <c r="M175" s="16" t="s">
        <v>60</v>
      </c>
      <c r="N175" s="16"/>
      <c r="O175" s="16"/>
      <c r="P175" s="16"/>
    </row>
    <row r="176" spans="1:16" s="11" customFormat="1" ht="30" hidden="1">
      <c r="A176" s="22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 t="s">
        <v>61</v>
      </c>
      <c r="N176" s="16"/>
      <c r="O176" s="16"/>
      <c r="P176" s="16"/>
    </row>
    <row r="177" spans="1:16" s="11" customFormat="1" ht="30" hidden="1">
      <c r="A177" s="22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</row>
    <row r="178" spans="1:16" s="11" customFormat="1" ht="30" hidden="1">
      <c r="A178" s="22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</row>
    <row r="179" spans="1:16" s="11" customFormat="1" ht="22.5" customHeight="1" hidden="1">
      <c r="A179" s="22" t="s">
        <v>62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</row>
    <row r="180" spans="1:21" s="11" customFormat="1" ht="30" hidden="1">
      <c r="A180" s="22" t="s">
        <v>63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T180" s="16"/>
      <c r="U180" s="16"/>
    </row>
    <row r="181" spans="1:21" s="11" customFormat="1" ht="30" hidden="1">
      <c r="A181" s="22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T181" s="16"/>
      <c r="U181" s="16"/>
    </row>
    <row r="182" spans="1:21" s="11" customFormat="1" ht="30" hidden="1">
      <c r="A182" s="22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T182" s="16"/>
      <c r="U182" s="16"/>
    </row>
    <row r="183" spans="1:21" s="11" customFormat="1" ht="30" hidden="1">
      <c r="A183" s="22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T183" s="16"/>
      <c r="U183" s="16"/>
    </row>
    <row r="184" spans="1:21" s="11" customFormat="1" ht="30" hidden="1">
      <c r="A184" s="22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T184" s="16"/>
      <c r="U184" s="16"/>
    </row>
    <row r="185" spans="1:21" s="11" customFormat="1" ht="30" hidden="1">
      <c r="A185" s="22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T185" s="16"/>
      <c r="U185" s="16"/>
    </row>
    <row r="186" spans="1:21" s="11" customFormat="1" ht="18" customHeight="1">
      <c r="A186" s="18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 t="s">
        <v>185</v>
      </c>
      <c r="Q186" s="16"/>
      <c r="R186" s="16"/>
      <c r="T186" s="16"/>
      <c r="U186" s="16"/>
    </row>
    <row r="187" spans="1:21" s="9" customFormat="1" ht="17.25" customHeight="1">
      <c r="A187" s="1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65"/>
      <c r="P187" s="65" t="s">
        <v>186</v>
      </c>
      <c r="Q187" s="16" t="s">
        <v>187</v>
      </c>
      <c r="R187" s="65"/>
      <c r="S187" s="64"/>
      <c r="T187" s="65"/>
      <c r="U187" s="65"/>
    </row>
    <row r="188" spans="1:21" s="9" customFormat="1" ht="27">
      <c r="A188" s="1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65"/>
      <c r="P188" s="65"/>
      <c r="Q188" s="65"/>
      <c r="R188" s="65"/>
      <c r="S188" s="64"/>
      <c r="T188" s="65"/>
      <c r="U188" s="65"/>
    </row>
    <row r="189" spans="1:21" s="9" customFormat="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T189" s="7"/>
      <c r="U189" s="7"/>
    </row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>
      <c r="A209" s="13"/>
    </row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>
      <c r="A233" s="14"/>
    </row>
  </sheetData>
  <printOptions horizontalCentered="1"/>
  <pageMargins left="0.3937007874015748" right="0.35433070866141736" top="0.6299212598425197" bottom="0.7086614173228347" header="0.5118110236220472" footer="0.5118110236220472"/>
  <pageSetup horizontalDpi="600" verticalDpi="600" orientation="landscape" paperSize="9" scale="19" r:id="rId1"/>
  <ignoredErrors>
    <ignoredError sqref="B28:C28 S16:S19 S22:S23 S25:S26 S42:S44 S59:S61 S66:S68 S75:S78 S83:S84 S129:S133 S143:S145 S165:S167 S28:S35 P16:P37 P42:P45 P59:P61 P66:P68 P75:P78 P83:P84 P129:P133 P143:P149 S147:S155 P151:P155 P165:P167 J161:J170 J91:J159 G161:G171 M88:M89 B147:C147 D88:D89 G88:G89 J88:J89 D161:D169 D171 J16:J86 G16:G86 D16:D86 M16:M86 D91:D159 G91:G159 M91:M159 M161:M171 M172:M1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Tihomir Manov</cp:lastModifiedBy>
  <cp:lastPrinted>2007-05-21T07:31:50Z</cp:lastPrinted>
  <dcterms:created xsi:type="dcterms:W3CDTF">1996-10-14T23:33:28Z</dcterms:created>
  <dcterms:modified xsi:type="dcterms:W3CDTF">2007-05-23T14:09:26Z</dcterms:modified>
  <cp:category/>
  <cp:version/>
  <cp:contentType/>
  <cp:contentStatus/>
</cp:coreProperties>
</file>