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120" windowHeight="8190" activeTab="0"/>
  </bookViews>
  <sheets>
    <sheet name="Pril1" sheetId="1" r:id="rId1"/>
    <sheet name="Pril2" sheetId="2" r:id="rId2"/>
    <sheet name="Pril3" sheetId="3" r:id="rId3"/>
    <sheet name="PRIL4" sheetId="4" r:id="rId4"/>
  </sheets>
  <definedNames>
    <definedName name="_xlnm.Print_Titles" localSheetId="0">'Pril1'!$10:$10</definedName>
    <definedName name="_xlnm.Print_Titles" localSheetId="1">'Pril2'!$9:$11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<sst xmlns="http://schemas.openxmlformats.org/spreadsheetml/2006/main" count="248" uniqueCount="202">
  <si>
    <t>О Т Ч Е Т</t>
  </si>
  <si>
    <t>ПАРА</t>
  </si>
  <si>
    <t>ОТЧЕТ</t>
  </si>
  <si>
    <t>ПРОЕКТ</t>
  </si>
  <si>
    <t>НАИМЕНОВАНИЕ НА ПАРАГРАФА</t>
  </si>
  <si>
    <t>ГРАФ</t>
  </si>
  <si>
    <t>І. ДАНЪЧНИ ПРИХОДИ</t>
  </si>
  <si>
    <t>1. С ДЪРЖАВЕН ХАРАКТЕР</t>
  </si>
  <si>
    <t>ІІ. ВЗАИМООТНОШЕНИЯ С ЦБ</t>
  </si>
  <si>
    <t xml:space="preserve">ІІІ.ТРАНСФЕРИ </t>
  </si>
  <si>
    <t>V. ФИНАНСИРАНЕ НА ДЕФИЦИТА(ИЗЛИШЪКА)</t>
  </si>
  <si>
    <t xml:space="preserve"> ВСИЧКО ПРИХОДИ ЗА ДЕЛЕГ. ДЪРЖАВНИ ДЕЙНОСТИ:</t>
  </si>
  <si>
    <t>ИМУЩЕСТВЕНИ ДАНЪЦИ</t>
  </si>
  <si>
    <t xml:space="preserve"> 2. НЕДАНЪЧНИ ПРИХОДИ</t>
  </si>
  <si>
    <t xml:space="preserve">ІІІ. ТРАНСФЕРИ </t>
  </si>
  <si>
    <t>ІV. ВРЕМЕННИ БЕЗЛИХВЕНИ ЗАЕМИ</t>
  </si>
  <si>
    <t xml:space="preserve"> ВСИЧКО ПРИХОДИ(I+II+III+IV):</t>
  </si>
  <si>
    <t xml:space="preserve"> ОБЩО ПРИХОДИ ЗА ОБЩИНСКИ ДЕЙНОСТИ:</t>
  </si>
  <si>
    <t>ВСИЧКО ПРИХОДИ:</t>
  </si>
  <si>
    <t xml:space="preserve"> ЗА ИЗПЪЛНЕНИЕ РАЗХОДИТЕ ПО БЮДЖЕТА НА ОБЩИНА ВЕЛИКО ТЪРНОВО</t>
  </si>
  <si>
    <t>НАИМЕНОВАНИЕ</t>
  </si>
  <si>
    <t>ПАРАГРАФ</t>
  </si>
  <si>
    <t xml:space="preserve"> КЪМ</t>
  </si>
  <si>
    <t xml:space="preserve"> 1. ФУНКЦИЯ ОБЩИ ДЪРЖАВНИ ДЕЙНОСТИ</t>
  </si>
  <si>
    <t>2. ФУНКЦИЯ ОТБРАНА И СИГУРНОСТ</t>
  </si>
  <si>
    <t>3. ФУНКЦИЯ ОБРАЗОВАНИЕ</t>
  </si>
  <si>
    <t xml:space="preserve"> 4. ФУНКЦИЯ ЗДРАВЕОПАЗВАНЕ</t>
  </si>
  <si>
    <t>5. ФУНКЦИЯ СОЦ.ОСИГУРЯВАНЕ ПОДПОМАГАНЕ И ГРИЖИ</t>
  </si>
  <si>
    <t>7.ФУНКЦИЯ ПОЧИВНО ДЕЛО КУЛТУРА РЕЛИГИОЗНИ ДЕЙНОСТИ</t>
  </si>
  <si>
    <t>8.ФУНКЦИЯ ИКОНОМИЧЕСКИ ДЕЙНОСТИ И УСЛУГИ</t>
  </si>
  <si>
    <t>ВСИЧКО ЗА ДЕЛЕГИРАНИ ДЪРЖАВНИ ДЕЙНОСТИ:</t>
  </si>
  <si>
    <t xml:space="preserve"> І. Р А З Х О Д И ЗА МЕСТНИ ДЕЙНОСТИ</t>
  </si>
  <si>
    <t>1.ФУНКЦИЯ ОБЩИ ДЪРЖАВНИ СЛУЖБИ</t>
  </si>
  <si>
    <t>ФУНКЦИИ</t>
  </si>
  <si>
    <t>ВСИЧКО ЗА МЕСТНИ ДЕЙНОСТИ:</t>
  </si>
  <si>
    <t>ІІ. РАЗХОДИ ЗА ДЪРЖАВНИ ДЕЙНОСТИ, ДОФИНАНСИРАНИ</t>
  </si>
  <si>
    <t>С МЕСТНИ ПРИХОДИ</t>
  </si>
  <si>
    <t>ВСИЧКО ЗА ДЕЛЕГИРАНИ ОТ ДЪРЖАВАТА ДЕЙНОСТИ, ДОФИНАНСИРАНИ С ОБЩИНСКИ ПРИХОДИ:</t>
  </si>
  <si>
    <t>ВСИЧКО ЗА МЕСТНИ ДЕЙНОСТИ + ДЕЛЕГИРАНИ ОТ ДЪРЖАВАТА</t>
  </si>
  <si>
    <t>ДЕЙНОСТИ,  ДОФИНАНСИРАНИ С ОБЩИНСКИ ПРИХОДИ:</t>
  </si>
  <si>
    <t>ВСИЧКО ПО БЮДЖЕТА:</t>
  </si>
  <si>
    <t>Младежки дом</t>
  </si>
  <si>
    <t>ПРИХОДИ</t>
  </si>
  <si>
    <t>РАЗХОДИ</t>
  </si>
  <si>
    <t>ПОЛУЧЕНИ ТРАНСФЕРИ (СУБС.ВН.)ОТ ЦБ(НЕТО)</t>
  </si>
  <si>
    <t xml:space="preserve"> -ПОЛ.ТРАНСФ.(СУБСИД.)ОТ ЦБ(+)</t>
  </si>
  <si>
    <t xml:space="preserve"> а)ОБЩА ДОПЪЛВАЩА  СУБСИДИЯ ОТ ЦБ ЗА ОБЩИНИ (+)</t>
  </si>
  <si>
    <t xml:space="preserve"> в)ПОЛУЧ.ЦЕЛЕВИ ТРАНСФ.(СУБС.) ОТ ЦБ ЗА КАП.РАЗХ.(+)</t>
  </si>
  <si>
    <t xml:space="preserve"> г)ДЪРЖ.ТРАНСФЕР НА ПРЕОТСТ.ДАНЪЦИ ПО ЗОДФЛ (+)</t>
  </si>
  <si>
    <t xml:space="preserve"> д)ВЪЗСТАНОВЕНИ ТРАНСФЕРИ ОТ ЦБ /-/</t>
  </si>
  <si>
    <t xml:space="preserve"> ВСИЧКО ВЗАИМООТНОШЕНИЯ:</t>
  </si>
  <si>
    <t>ТРАНСФЕРИ (СУБС.ВН.)М/У  БЮДЖ.СМЕТKИ (НЕТО)</t>
  </si>
  <si>
    <t>-ПОЛУЧЕНИ ТРАНСФЕРИ (+)</t>
  </si>
  <si>
    <t xml:space="preserve"> -ТРАНСФ. ОТ МТСП ПО ПР-МИ ЗА ОСИГ. НА ЗАЕТ. (+/-)</t>
  </si>
  <si>
    <t xml:space="preserve"> ВСИЧКО ТРАНСФЕРИ:</t>
  </si>
  <si>
    <t>ВРЕМ.СЪХРАНЯВАНИ СРЕДСТВА НА РАЗПОРЕЖДАНЕ (НЕТО)</t>
  </si>
  <si>
    <t>ДЕПОЗИТИ И СРЕДСТВА ПО СМЕТKИ (НЕТО)</t>
  </si>
  <si>
    <t>-ОСТАТЪK В ЛВ.ПО СМЕТKИ  ОТ ПРЕДХОД.ПЕРИОД (+)</t>
  </si>
  <si>
    <t>-НАЛ.В ЛВ.ПО СМЕТKИ В    КРАЯ НА ПЕРИОДА (-)</t>
  </si>
  <si>
    <t xml:space="preserve"> ВСИЧКО ФИНАНСИРАНЕ НА ДЕФИЦИТА ( ИЗЛ.):</t>
  </si>
  <si>
    <t xml:space="preserve"> -Д-K В/У НЕДВИЖ. ИМОТИ</t>
  </si>
  <si>
    <t xml:space="preserve"> -Д-K В/У НАСЛЕДСТВАТА</t>
  </si>
  <si>
    <t xml:space="preserve"> -Д-K В/У ПРЕВОЗНИТЕ  СРЕДСТВА</t>
  </si>
  <si>
    <t xml:space="preserve"> -Д-K ПРИ ПРИДОБ. НА ИМУЩ.ПО ДАРЕН. И ВЪЗМ.ПОЧИН</t>
  </si>
  <si>
    <t xml:space="preserve"> -ПЪТЕН ДАНЪK</t>
  </si>
  <si>
    <t xml:space="preserve"> - ДРУГИ ДАНЪЦИ</t>
  </si>
  <si>
    <t xml:space="preserve"> ВСИЧКО ИМУЩЕСТВЕНИ ДАНЪЦИ:</t>
  </si>
  <si>
    <t>ПРИХОДИ И ДОХОДИ ОТ СОБСТВЕНОСТ</t>
  </si>
  <si>
    <t xml:space="preserve"> -ВНОСKИ ОТ ПРИХ.НА ДЪРЖ.(ОБЩИНСKИ) ПРЕДПРИЯТИЯ</t>
  </si>
  <si>
    <t xml:space="preserve"> -НЕТНИ ПРИХ.ОТ ПРОД.  НА УСЛ.,СТОKИ И ПРОДУКЦИЯ</t>
  </si>
  <si>
    <t>-ПРИХОДИ ОТ НАЕМИ НА  ИМУЩЕСТВО</t>
  </si>
  <si>
    <t>-ПРИХОДИ ОТ НАЕМИ НА ЗЕМЯ</t>
  </si>
  <si>
    <t>-ПРИХОДИ ОТ ДИВИДЕНТИ</t>
  </si>
  <si>
    <t>-ПРИХОДИ ОТ ЛИХВИ-ТЕKУЩИ БАНKОВИ СМЕТKИ</t>
  </si>
  <si>
    <t xml:space="preserve"> - ПРИХОДИ ОТ ДРУГИ ЛИХВИ</t>
  </si>
  <si>
    <t>ОБЩИНСKИ ТАKСИ</t>
  </si>
  <si>
    <t xml:space="preserve"> -ЗА ПОЛЗВ.ДЕТСКИ ГРАДИНИ</t>
  </si>
  <si>
    <t xml:space="preserve"> -ЗА ПОЛЗВ.ДЕТСКИ ЯСЛИ И ДРУГИ ПО ЗДРАВЕОПАЗВ.</t>
  </si>
  <si>
    <t xml:space="preserve"> -ЗА ПОЛЗВ.НА ДСП И ОБЩИН.СОЦ.УСЛУГИ</t>
  </si>
  <si>
    <t xml:space="preserve"> -ЗА ПОЛЗВ.ПАЗАРИ,ТРОТОАРИ,УЛИЧНИ  ПЛАТНА И ДР.</t>
  </si>
  <si>
    <t xml:space="preserve"> - ЗА ПОЛЗВАНЕ НА ПДГ</t>
  </si>
  <si>
    <t xml:space="preserve"> -ЗА БИТОВИ ОТПАДЪЦИ</t>
  </si>
  <si>
    <t xml:space="preserve"> - ЗА ПОЛЗВАНЕ НА ОБЩЕЖ. И ДР. ПО ОБРАЗОВАНИЕТО</t>
  </si>
  <si>
    <t xml:space="preserve"> -ЗА ДОБИВ НА KАРИЕРНИ  МАТЕРИАЛИ</t>
  </si>
  <si>
    <t xml:space="preserve"> -ЗА ТЕХНИЧЕСKИ УСЛУГИ</t>
  </si>
  <si>
    <t xml:space="preserve"> -ЗА АДМИНИСТРАТИВНИ УСЛУГИ</t>
  </si>
  <si>
    <t xml:space="preserve"> -ЗА ОТКУПУВАНЕ НА ГРОБНИ МЕСТА </t>
  </si>
  <si>
    <t xml:space="preserve"> -ТУРИСТИЧЕСКИ ТАКСИ</t>
  </si>
  <si>
    <t xml:space="preserve"> -ДРУГИ ОБЩИНСКИ ТАKСИ</t>
  </si>
  <si>
    <t>ГЛОБИ,САНKЦИИ И НАK.ЛИХВИ</t>
  </si>
  <si>
    <t>-ГЛОБИ,САНKЦИИ,НЕУСТ.,НАK.ЛИХВИ,ОБЕЗЩ.И НАЧЕТИ</t>
  </si>
  <si>
    <t>ДРУГИ НЕДАНЪЧНИ ПРИХОДИ</t>
  </si>
  <si>
    <t>СЪБР.И ВНЕС.ДДС И ДР.ДАН.В/У ПРОДАЖБИТЕ(НЕТО)</t>
  </si>
  <si>
    <t xml:space="preserve"> -СЪБРАН И ВНЕСЕН ДДС(НЕТО)</t>
  </si>
  <si>
    <t xml:space="preserve"> -СЪБРАНИ И ВНЕСЕНИ ДР. ДАНЪЦИ(НЕТО)</t>
  </si>
  <si>
    <t>ПРИХОДИ ОТ ПРОД.НА ДЪРЖ. И ОБЩ.ИМУЩЕСТВО</t>
  </si>
  <si>
    <t xml:space="preserve"> -ПРИХОДИ ОТ ПРОДАЖБА НА  ДМА</t>
  </si>
  <si>
    <t xml:space="preserve"> -ПРИХОДИ ОТ ПРОДАЖБА НА  НМА</t>
  </si>
  <si>
    <t xml:space="preserve"> -ПРИХОДИ ОТ ПРОДАЖБА НА  ЗЕМЯ</t>
  </si>
  <si>
    <t>ПРИХОДИ ОТ KОНЦЕСИИ</t>
  </si>
  <si>
    <t>ПОМОЩИ, ДАРЕНИЯ И ДР.БЕЗВ.ПОЛ.СУМИ</t>
  </si>
  <si>
    <t xml:space="preserve"> -ДАРЕНИЯ, ПОМ. И ДР.БЕЗВ.ПОЛ.СУМИ ОТ СТР.</t>
  </si>
  <si>
    <t xml:space="preserve"> ВСИЧКО НЕДАНЪЧНИ ПРИХОДИ:</t>
  </si>
  <si>
    <t xml:space="preserve"> - ОБЩА ИЗРАВНИТЕЛНА СУБСИДИЯ</t>
  </si>
  <si>
    <t xml:space="preserve"> -ПОЛУЧ. ТРАНСФ.(СУБС.) ОТ ЦБ ЗА КАП.РАЗХ.(+)</t>
  </si>
  <si>
    <t>-ПРЕДОСТАВЕНИ ТРАНСФЕРИ (-)</t>
  </si>
  <si>
    <t>ТРАНСФ.(СУБС.ВН.)М/У БЮДЖ.И ИЗВ.БЮДЖ.С-KИ</t>
  </si>
  <si>
    <t>ПОЛ./ПРЕД.ВРЕМ.БЕЗЛИХВ.ЗАЕМИ ОТ/ЗА ЦБ (НЕТО)</t>
  </si>
  <si>
    <t>-ПОЛУЧЕНИ ЗАЕМИ (+)</t>
  </si>
  <si>
    <t>-ПОГАСЕНИ ЗАЕМИ (-)</t>
  </si>
  <si>
    <t>ВРЕМ.БЕЗЛ.ЗАЕМ.М/У БЮДЖ И ИЗВ.БЮДЖ.СМ.Ф.(НЕТО)</t>
  </si>
  <si>
    <t xml:space="preserve"> ВСИЧКО ВРЕМЕННИ БЕЗЛИХВЕНИ ЗАЕМИ:</t>
  </si>
  <si>
    <t>ЗАЕМИ ОТ ДР.БАНКИ В СТРАНАТА -НЕТО(+/-)</t>
  </si>
  <si>
    <t>С П Р А В К А</t>
  </si>
  <si>
    <t>ЗА РАЗХОДИТЕ ЗА ДЕЛЕГИРАНИТЕ ОТ ДЪРЖАВАТА</t>
  </si>
  <si>
    <t>ДЕЙНОСТИ, ДОФИНАНСИРАНИ</t>
  </si>
  <si>
    <t>ФУНКЦИЯ I.ОБЩИ ДЪРЖАВНИ СЛУЖБИ</t>
  </si>
  <si>
    <t>ФУНКЦИЯ IІ.ОТБРАНА И СИГУРНОСТ</t>
  </si>
  <si>
    <t>ФУНКЦИЯ III.ОБРАЗОВАНИЕ</t>
  </si>
  <si>
    <t>ФУНКЦИЯ IV.ЗДРАВЕОПАЗВАНЕ</t>
  </si>
  <si>
    <t>ФУНКЦИЯ V.СОЦ.ОСИГУР., ПОДПОМ.И ГРИЖИ</t>
  </si>
  <si>
    <t>ФУНКЦИЯ VІІ.ПОЧ.ДЕЛО, КУЛТУРА И РЕЛИГ.ДЕЙН.</t>
  </si>
  <si>
    <t>ФУНКЦИЯ VІІІ. ИКОНОМИЧ.ДЕЙНОСТИ И УСЛУГИ</t>
  </si>
  <si>
    <t>ВСИЧКО:</t>
  </si>
  <si>
    <t>П Л А Н   -  С М Е Т К А</t>
  </si>
  <si>
    <t>за приходите и разходите по извънбюджетните сметки и фондове на</t>
  </si>
  <si>
    <t>№ по</t>
  </si>
  <si>
    <t>ИЗВЪНБЮДЖЕТНИ СМЕТКИ</t>
  </si>
  <si>
    <t>ред</t>
  </si>
  <si>
    <t>И ФОНДОВЕ</t>
  </si>
  <si>
    <t>І.</t>
  </si>
  <si>
    <t>Извънбюджетни с/ки създадени със</t>
  </si>
  <si>
    <t>закон или друг нормативен акт</t>
  </si>
  <si>
    <t>01</t>
  </si>
  <si>
    <t>Специална сметка за приходи от прива-</t>
  </si>
  <si>
    <t xml:space="preserve">тизация към общините чл.10,ал.1 от </t>
  </si>
  <si>
    <t>ЗПСПК -100 на сто</t>
  </si>
  <si>
    <t>02</t>
  </si>
  <si>
    <t>Фонд за покриване на разходите от</t>
  </si>
  <si>
    <t xml:space="preserve">приватизация към общините-чл.10,ал.1 </t>
  </si>
  <si>
    <t>т.1 от ЗПСПК -  9 на сто</t>
  </si>
  <si>
    <t>03</t>
  </si>
  <si>
    <t>Специален фонд за инвестиции и дълго-</t>
  </si>
  <si>
    <t>трайни активи към общините - чл.10, ал.1</t>
  </si>
  <si>
    <t>т.2 и т.3  от ЗПСПК - 91 на сто</t>
  </si>
  <si>
    <t>І. ВСИЧКО /от р.01 до р.03/:</t>
  </si>
  <si>
    <t>Дарения:</t>
  </si>
  <si>
    <t>ОССП</t>
  </si>
  <si>
    <t>Група км-Килифарево</t>
  </si>
  <si>
    <t>Ресен</t>
  </si>
  <si>
    <t>Образование</t>
  </si>
  <si>
    <t>Култура</t>
  </si>
  <si>
    <t>Община</t>
  </si>
  <si>
    <t>"Българска гора"</t>
  </si>
  <si>
    <t xml:space="preserve">     В.Търново</t>
  </si>
  <si>
    <t xml:space="preserve">     Килифарево</t>
  </si>
  <si>
    <t>Екология</t>
  </si>
  <si>
    <t>Земя</t>
  </si>
  <si>
    <t>ПРИЛОЖЕНИЕ №1</t>
  </si>
  <si>
    <t>ЗА 2005 г. И ПРОЕКТ ЗА 2006 г.</t>
  </si>
  <si>
    <t>НА ПРИХОДИТЕ ПО БЮДЖЕТА НА ОБЩИНА ВЕЛИКО ТЪРНОВО</t>
  </si>
  <si>
    <t>КЪМ</t>
  </si>
  <si>
    <t>31.12.2005г.</t>
  </si>
  <si>
    <t>І. МЕСТНИ ПРИХОДИ</t>
  </si>
  <si>
    <t>1. ДАНЪЧНИ ПРИХОДИ</t>
  </si>
  <si>
    <t xml:space="preserve"> - ПОЛУЧЕНИ ДРУГИ ЗАСТРАХОВКИ И ОБЕЗЩЕТЕНИЯ</t>
  </si>
  <si>
    <t xml:space="preserve"> -ДРУГИ НЕДАНЪЧНИ ПРИХОДИ</t>
  </si>
  <si>
    <t xml:space="preserve"> - КАП. ДАРЕНИЯ, ПОМОЩИ И ДР.</t>
  </si>
  <si>
    <t>ТРАНСФ. ОТ/ЗА ПУДООС /НЕТО/</t>
  </si>
  <si>
    <t>ДОБИВАНЕ НА ДЯЛОВЕ, АКЦИИ И СЪУЧАСТИЯ /НЕТО/</t>
  </si>
  <si>
    <t xml:space="preserve"> - получени дългосрочни заеми от банки в страната /+/</t>
  </si>
  <si>
    <t xml:space="preserve"> - погасени дългосрочни заеми от банки в страната /-/ </t>
  </si>
  <si>
    <t>ПОКУПКО-ПРОДАЖБА НА ДЪРЖ.(ОБЩ.)ЦК ОТ БЮДЖ.ПРЕДПР.</t>
  </si>
  <si>
    <t>ПОКУПКА НА ДЪРЖ.(ОБЩ.)ЦК ОТ БЮДЖ.ПРЕДПР.НА ПЪРВ.ПАЗАР /-/</t>
  </si>
  <si>
    <t>ДРУГО ФИНАНСИРАНЕ - НЕТО (+/-)</t>
  </si>
  <si>
    <t>ЗАДЪЛЖ. ПО ФИН. ЛИЗИНГ И ТЪРГ. К-Т КЪМ МЕСТНИ ЛИЦА (+/-)</t>
  </si>
  <si>
    <t>ОСТАТЪК В ЛЕВА ПО СМЕТКИ ОТ ПРЕДХОДНИЯ ПЕРИОД /+/</t>
  </si>
  <si>
    <t>ОСТАТЪК В ЛЕВОВА РАВНОСТ.ПО ВАЛ.С-КИ ОТ ПРЕДХОДНИЯ ПЕРИОД /+/</t>
  </si>
  <si>
    <t>НАЛИЧНОСТ В ЛЕВА ПО СМЕТКИ В КРАЯ НА ПЕРИОДА /-/</t>
  </si>
  <si>
    <t>НАЛ. В ЛВ. Р/СТ ПО ВАЛ. СМ. В КРАЯ НА ПЕРИОДА /-/</t>
  </si>
  <si>
    <t>ПРЕОЦЕНКА НА ВАЛУТНИ НАЛИЧНОСТИ (+/-)</t>
  </si>
  <si>
    <t xml:space="preserve"> - ПОСТЪПЛЕНИЯ ОТ ПРОДАЖБА НА СГРАДИ</t>
  </si>
  <si>
    <t xml:space="preserve"> - ПОСТЪПЛЕНИЯ ОТ ПРОДАЖБА НА НМА</t>
  </si>
  <si>
    <t xml:space="preserve"> - ПОСТЪПЛЕНИЯ ОТ ПРОДАЖБА НА ЗЕМЯ</t>
  </si>
  <si>
    <t>КЪМ 31.12 2005 г. И ПРОЕКТ  2006 Г.</t>
  </si>
  <si>
    <t>31.12.2005</t>
  </si>
  <si>
    <t>10. КАПИТАЛОВИ РАЗХОДИ</t>
  </si>
  <si>
    <t>Р А З Х О Д И ЗА ДЕЛЕГИР. ОТ ДЪРЖ. ДЕЙНОСТИ</t>
  </si>
  <si>
    <t>9.ФУНКЦИЯ РАЗХОДИ НЕКЛАСИФИЦИРАНИ В ДРУГИ</t>
  </si>
  <si>
    <t>6. ФУНКЦИЯ ЖИЛ.СТРОИТ. БКС И ОПАЗВ.НА ОКОЛНАТА СРЕДА</t>
  </si>
  <si>
    <t>7.ФУНКЦИЯ ПОЧИВНО ДЕЛО КУЛТУРА РЕЛИГ. ДЕЙНОСТИ</t>
  </si>
  <si>
    <t>ПРИЛОЖЕНИЕ 2</t>
  </si>
  <si>
    <t>ПРИЛОЖЕНИЕ 3</t>
  </si>
  <si>
    <t xml:space="preserve">              ПРИЛОЖЕНИЕ № 4</t>
  </si>
  <si>
    <t>на Република България за 2006 г.</t>
  </si>
  <si>
    <t>общината за 2006 г., по приложение №10</t>
  </si>
  <si>
    <t xml:space="preserve"> към § 41  от ПЗР на Закона за държавния бюджет</t>
  </si>
  <si>
    <t>ПРЕДСЕДАТЕЛ</t>
  </si>
  <si>
    <t>ОБЩИНСКИ СЪВЕТ</t>
  </si>
  <si>
    <t xml:space="preserve">       /инж. НИКОЛАЙ ТАЧЕВ/</t>
  </si>
  <si>
    <t xml:space="preserve">          /инж. НИКОЛАЙ ТАЧЕВ/</t>
  </si>
  <si>
    <t>/инж. НИКОЛАЙ ТАЧЕВ/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</si>
</sst>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#,##0\ &quot;лв&quot;"/>
    <numFmt numFmtId="166" formatCode="0.0"/>
    <numFmt numFmtId="167" formatCode="#,##0.0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;[Red]0.00"/>
    <numFmt numFmtId="190" formatCode="#,##0.00;[Red]#,##0.00"/>
    <numFmt numFmtId="191" formatCode="#,##0.0;[Red]#,##0.0"/>
    <numFmt numFmtId="192" formatCode="#,##0;[Red]#,##0"/>
    <numFmt numFmtId="193" formatCode="[$-402]dd\ mmmm\ yy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" fontId="5" fillId="0" borderId="0" xfId="0" applyNumberFormat="1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1" fontId="6" fillId="0" borderId="5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1" fontId="5" fillId="0" borderId="4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1" fontId="12" fillId="0" borderId="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1" fontId="12" fillId="0" borderId="1" xfId="0" applyNumberFormat="1" applyFont="1" applyBorder="1" applyAlignment="1">
      <alignment/>
    </xf>
    <xf numFmtId="1" fontId="12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1" fontId="6" fillId="0" borderId="5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3" fontId="12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1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wrapText="1"/>
    </xf>
    <xf numFmtId="1" fontId="6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1" fontId="6" fillId="0" borderId="4" xfId="0" applyNumberFormat="1" applyFont="1" applyBorder="1" applyAlignment="1">
      <alignment wrapText="1"/>
    </xf>
    <xf numFmtId="1" fontId="6" fillId="0" borderId="7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1" fontId="6" fillId="0" borderId="9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0" fontId="8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3" fontId="8" fillId="0" borderId="4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5" fillId="0" borderId="22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9" fillId="0" borderId="4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31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27" xfId="0" applyNumberFormat="1" applyFont="1" applyBorder="1" applyAlignment="1">
      <alignment/>
    </xf>
    <xf numFmtId="0" fontId="11" fillId="0" borderId="2" xfId="0" applyFont="1" applyBorder="1" applyAlignment="1">
      <alignment/>
    </xf>
    <xf numFmtId="3" fontId="11" fillId="0" borderId="31" xfId="0" applyNumberFormat="1" applyFont="1" applyBorder="1" applyAlignment="1">
      <alignment/>
    </xf>
    <xf numFmtId="49" fontId="5" fillId="0" borderId="26" xfId="0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49" fontId="5" fillId="0" borderId="32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0" fontId="11" fillId="0" borderId="34" xfId="0" applyFont="1" applyBorder="1" applyAlignment="1">
      <alignment/>
    </xf>
    <xf numFmtId="49" fontId="5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5" fillId="0" borderId="12" xfId="0" applyFont="1" applyBorder="1" applyAlignment="1">
      <alignment/>
    </xf>
    <xf numFmtId="1" fontId="6" fillId="0" borderId="2" xfId="0" applyNumberFormat="1" applyFont="1" applyBorder="1" applyAlignment="1">
      <alignment/>
    </xf>
    <xf numFmtId="0" fontId="11" fillId="0" borderId="31" xfId="0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/>
    </xf>
    <xf numFmtId="1" fontId="5" fillId="0" borderId="4" xfId="0" applyNumberFormat="1" applyFont="1" applyBorder="1" applyAlignment="1">
      <alignment horizontal="center"/>
    </xf>
    <xf numFmtId="3" fontId="11" fillId="0" borderId="4" xfId="0" applyNumberFormat="1" applyFont="1" applyFill="1" applyBorder="1" applyAlignment="1">
      <alignment/>
    </xf>
    <xf numFmtId="3" fontId="11" fillId="0" borderId="4" xfId="0" applyNumberFormat="1" applyFont="1" applyBorder="1" applyAlignment="1">
      <alignment/>
    </xf>
    <xf numFmtId="1" fontId="10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10" fillId="0" borderId="4" xfId="0" applyFont="1" applyBorder="1" applyAlignment="1">
      <alignment/>
    </xf>
    <xf numFmtId="3" fontId="11" fillId="0" borderId="3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3" fontId="6" fillId="0" borderId="4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0"/>
  <sheetViews>
    <sheetView tabSelected="1" workbookViewId="0" topLeftCell="A1">
      <selection activeCell="E160" sqref="E160"/>
    </sheetView>
  </sheetViews>
  <sheetFormatPr defaultColWidth="9.140625" defaultRowHeight="12.75"/>
  <cols>
    <col min="1" max="1" width="9.140625" style="23" customWidth="1"/>
    <col min="2" max="2" width="59.140625" style="23" customWidth="1"/>
    <col min="3" max="3" width="10.00390625" style="23" customWidth="1"/>
    <col min="4" max="4" width="15.00390625" style="23" customWidth="1"/>
    <col min="5" max="5" width="13.421875" style="23" customWidth="1"/>
    <col min="6" max="6" width="9.140625" style="24" customWidth="1"/>
    <col min="7" max="16384" width="9.140625" style="23" customWidth="1"/>
  </cols>
  <sheetData>
    <row r="2" spans="2:5" s="5" customFormat="1" ht="15">
      <c r="B2" s="1"/>
      <c r="C2" s="1"/>
      <c r="E2" s="19"/>
    </row>
    <row r="3" spans="2:4" s="5" customFormat="1" ht="15">
      <c r="B3" s="1"/>
      <c r="C3" s="1"/>
      <c r="D3" s="155" t="s">
        <v>158</v>
      </c>
    </row>
    <row r="4" spans="2:3" s="5" customFormat="1" ht="15">
      <c r="B4" s="1"/>
      <c r="C4" s="1"/>
    </row>
    <row r="5" spans="2:5" s="5" customFormat="1" ht="15">
      <c r="B5" s="6" t="s">
        <v>2</v>
      </c>
      <c r="C5" s="156"/>
      <c r="D5" s="156"/>
      <c r="E5" s="156"/>
    </row>
    <row r="6" spans="2:5" s="5" customFormat="1" ht="15">
      <c r="B6" s="6" t="s">
        <v>160</v>
      </c>
      <c r="C6" s="156"/>
      <c r="D6" s="99"/>
      <c r="E6" s="156"/>
    </row>
    <row r="7" spans="2:5" s="5" customFormat="1" ht="15">
      <c r="B7" s="6" t="s">
        <v>184</v>
      </c>
      <c r="C7" s="156"/>
      <c r="D7" s="156"/>
      <c r="E7" s="156"/>
    </row>
    <row r="8" spans="2:5" s="5" customFormat="1" ht="15">
      <c r="B8" s="6"/>
      <c r="C8" s="7"/>
      <c r="D8" s="156"/>
      <c r="E8" s="156"/>
    </row>
    <row r="9" spans="2:5" s="5" customFormat="1" ht="15">
      <c r="B9" s="6"/>
      <c r="C9" s="7"/>
      <c r="D9" s="156"/>
      <c r="E9" s="156"/>
    </row>
    <row r="11" spans="2:5" s="159" customFormat="1" ht="12.75">
      <c r="B11" s="8"/>
      <c r="C11" s="157" t="s">
        <v>1</v>
      </c>
      <c r="D11" s="158" t="s">
        <v>2</v>
      </c>
      <c r="E11" s="158" t="s">
        <v>3</v>
      </c>
    </row>
    <row r="12" spans="2:5" s="159" customFormat="1" ht="12.75">
      <c r="B12" s="10" t="s">
        <v>4</v>
      </c>
      <c r="C12" s="160" t="s">
        <v>5</v>
      </c>
      <c r="D12" s="161" t="s">
        <v>161</v>
      </c>
      <c r="E12" s="161">
        <v>2006</v>
      </c>
    </row>
    <row r="13" spans="2:5" s="159" customFormat="1" ht="12.75">
      <c r="B13" s="11"/>
      <c r="C13" s="162"/>
      <c r="D13" s="163" t="s">
        <v>162</v>
      </c>
      <c r="E13" s="163"/>
    </row>
    <row r="14" spans="2:5" s="159" customFormat="1" ht="12.75">
      <c r="B14" s="12">
        <v>1</v>
      </c>
      <c r="C14" s="12">
        <v>2</v>
      </c>
      <c r="D14" s="12">
        <v>5</v>
      </c>
      <c r="E14" s="12">
        <v>6</v>
      </c>
    </row>
    <row r="15" spans="2:5" s="98" customFormat="1" ht="14.25">
      <c r="B15" s="78" t="s">
        <v>6</v>
      </c>
      <c r="C15" s="164"/>
      <c r="D15" s="111"/>
      <c r="E15" s="111"/>
    </row>
    <row r="16" spans="2:5" s="98" customFormat="1" ht="14.25">
      <c r="B16" s="78" t="s">
        <v>7</v>
      </c>
      <c r="C16" s="164"/>
      <c r="D16" s="111"/>
      <c r="E16" s="111"/>
    </row>
    <row r="17" spans="2:6" ht="12.75">
      <c r="B17" s="165" t="s">
        <v>8</v>
      </c>
      <c r="C17" s="166"/>
      <c r="D17" s="168"/>
      <c r="E17" s="168"/>
      <c r="F17" s="23"/>
    </row>
    <row r="18" spans="2:6" ht="12.75">
      <c r="B18" s="169" t="s">
        <v>44</v>
      </c>
      <c r="C18" s="166">
        <v>3100</v>
      </c>
      <c r="D18" s="168">
        <f>SUM(D19)</f>
        <v>18610790</v>
      </c>
      <c r="E18" s="168">
        <f>SUM(E19)</f>
        <v>18351858</v>
      </c>
      <c r="F18" s="23"/>
    </row>
    <row r="19" spans="2:6" ht="12.75">
      <c r="B19" s="169" t="s">
        <v>45</v>
      </c>
      <c r="C19" s="166">
        <v>3110</v>
      </c>
      <c r="D19" s="168">
        <f>SUM(D20:D23)</f>
        <v>18610790</v>
      </c>
      <c r="E19" s="168">
        <f>SUM(E20:E23)</f>
        <v>18351858</v>
      </c>
      <c r="F19" s="23"/>
    </row>
    <row r="20" spans="2:6" ht="12.75">
      <c r="B20" s="169" t="s">
        <v>46</v>
      </c>
      <c r="C20" s="166">
        <v>3111</v>
      </c>
      <c r="D20" s="168">
        <v>4328585</v>
      </c>
      <c r="E20" s="168">
        <v>6107938</v>
      </c>
      <c r="F20" s="23"/>
    </row>
    <row r="21" spans="2:6" ht="12.75">
      <c r="B21" s="169" t="s">
        <v>47</v>
      </c>
      <c r="C21" s="166">
        <v>3113</v>
      </c>
      <c r="D21" s="168">
        <v>924637</v>
      </c>
      <c r="E21" s="168">
        <v>415900</v>
      </c>
      <c r="F21" s="23"/>
    </row>
    <row r="22" spans="2:6" ht="12.75">
      <c r="B22" s="169" t="s">
        <v>48</v>
      </c>
      <c r="C22" s="166">
        <v>3119</v>
      </c>
      <c r="D22" s="168">
        <v>13357890</v>
      </c>
      <c r="E22" s="168">
        <v>11828020</v>
      </c>
      <c r="F22" s="23"/>
    </row>
    <row r="23" spans="2:6" ht="12.75">
      <c r="B23" s="169" t="s">
        <v>49</v>
      </c>
      <c r="C23" s="166">
        <v>3120</v>
      </c>
      <c r="D23" s="168">
        <v>-322</v>
      </c>
      <c r="E23" s="168"/>
      <c r="F23" s="23"/>
    </row>
    <row r="24" spans="2:5" s="19" customFormat="1" ht="12.75">
      <c r="B24" s="165" t="s">
        <v>50</v>
      </c>
      <c r="C24" s="166"/>
      <c r="D24" s="170">
        <f>SUM(D18)</f>
        <v>18610790</v>
      </c>
      <c r="E24" s="170">
        <f>SUM(E18)</f>
        <v>18351858</v>
      </c>
    </row>
    <row r="25" spans="2:6" ht="12.75">
      <c r="B25" s="169"/>
      <c r="C25" s="166"/>
      <c r="D25" s="168"/>
      <c r="E25" s="168"/>
      <c r="F25" s="23"/>
    </row>
    <row r="26" spans="2:6" ht="12.75">
      <c r="B26" s="165" t="s">
        <v>9</v>
      </c>
      <c r="C26" s="166"/>
      <c r="D26" s="168"/>
      <c r="E26" s="168"/>
      <c r="F26" s="23"/>
    </row>
    <row r="27" spans="2:6" ht="12.75">
      <c r="B27" s="169" t="s">
        <v>51</v>
      </c>
      <c r="C27" s="166">
        <v>6100</v>
      </c>
      <c r="D27" s="168">
        <f>SUM(D28:D29)</f>
        <v>540698</v>
      </c>
      <c r="E27" s="168">
        <f>SUM(E28:E29)</f>
        <v>0</v>
      </c>
      <c r="F27" s="23"/>
    </row>
    <row r="28" spans="2:6" ht="12.75">
      <c r="B28" s="169" t="s">
        <v>52</v>
      </c>
      <c r="C28" s="166">
        <v>6101</v>
      </c>
      <c r="D28" s="168">
        <v>215729</v>
      </c>
      <c r="E28" s="168"/>
      <c r="F28" s="23"/>
    </row>
    <row r="29" spans="2:6" ht="12.75">
      <c r="B29" s="169" t="s">
        <v>53</v>
      </c>
      <c r="C29" s="166">
        <v>6105</v>
      </c>
      <c r="D29" s="168">
        <v>324969</v>
      </c>
      <c r="E29" s="168"/>
      <c r="F29" s="23"/>
    </row>
    <row r="30" spans="2:5" s="19" customFormat="1" ht="12.75">
      <c r="B30" s="165" t="s">
        <v>54</v>
      </c>
      <c r="C30" s="166"/>
      <c r="D30" s="170">
        <f>SUM(D27)</f>
        <v>540698</v>
      </c>
      <c r="E30" s="170">
        <f>SUM(E27)</f>
        <v>0</v>
      </c>
    </row>
    <row r="31" spans="2:6" ht="12.75">
      <c r="B31" s="169"/>
      <c r="C31" s="166"/>
      <c r="D31" s="168"/>
      <c r="E31" s="168"/>
      <c r="F31" s="23"/>
    </row>
    <row r="32" spans="2:6" ht="12.75">
      <c r="B32" s="165" t="s">
        <v>10</v>
      </c>
      <c r="C32" s="166"/>
      <c r="D32" s="168"/>
      <c r="E32" s="168"/>
      <c r="F32" s="23"/>
    </row>
    <row r="33" spans="2:6" ht="12.75">
      <c r="B33" s="169" t="s">
        <v>55</v>
      </c>
      <c r="C33" s="166">
        <v>8800</v>
      </c>
      <c r="D33" s="168"/>
      <c r="E33" s="168"/>
      <c r="F33" s="23"/>
    </row>
    <row r="34" spans="2:6" ht="12.75">
      <c r="B34" s="169" t="s">
        <v>56</v>
      </c>
      <c r="C34" s="166">
        <v>9500</v>
      </c>
      <c r="D34" s="168">
        <f>SUM(D35:D36)</f>
        <v>-682886</v>
      </c>
      <c r="E34" s="168">
        <f>SUM(E35:E36)</f>
        <v>0</v>
      </c>
      <c r="F34" s="23"/>
    </row>
    <row r="35" spans="2:6" ht="12.75">
      <c r="B35" s="169" t="s">
        <v>57</v>
      </c>
      <c r="C35" s="166">
        <v>9501</v>
      </c>
      <c r="D35" s="168"/>
      <c r="E35" s="168"/>
      <c r="F35" s="23"/>
    </row>
    <row r="36" spans="2:6" ht="12.75">
      <c r="B36" s="169" t="s">
        <v>58</v>
      </c>
      <c r="C36" s="166">
        <v>9507</v>
      </c>
      <c r="D36" s="168">
        <v>-682886</v>
      </c>
      <c r="E36" s="168"/>
      <c r="F36" s="23"/>
    </row>
    <row r="37" spans="2:5" s="19" customFormat="1" ht="12.75">
      <c r="B37" s="165" t="s">
        <v>59</v>
      </c>
      <c r="C37" s="166"/>
      <c r="D37" s="170">
        <f>SUM(D33,D34)</f>
        <v>-682886</v>
      </c>
      <c r="E37" s="170">
        <f>SUM(E33,E34)</f>
        <v>0</v>
      </c>
    </row>
    <row r="38" spans="2:6" ht="12.75">
      <c r="B38" s="169"/>
      <c r="C38" s="166"/>
      <c r="D38" s="168"/>
      <c r="E38" s="168"/>
      <c r="F38" s="23"/>
    </row>
    <row r="39" spans="2:5" s="19" customFormat="1" ht="12.75">
      <c r="B39" s="165" t="s">
        <v>11</v>
      </c>
      <c r="C39" s="166"/>
      <c r="D39" s="170">
        <f>SUM(D24,D30,D37)</f>
        <v>18468602</v>
      </c>
      <c r="E39" s="170">
        <f>SUM(E24,E30,E37)</f>
        <v>18351858</v>
      </c>
    </row>
    <row r="40" spans="2:5" s="96" customFormat="1" ht="14.25">
      <c r="B40" s="78" t="s">
        <v>163</v>
      </c>
      <c r="C40" s="164"/>
      <c r="D40" s="114"/>
      <c r="E40" s="114"/>
    </row>
    <row r="41" spans="2:5" s="98" customFormat="1" ht="14.25">
      <c r="B41" s="78" t="s">
        <v>164</v>
      </c>
      <c r="C41" s="164"/>
      <c r="D41" s="111"/>
      <c r="E41" s="111"/>
    </row>
    <row r="42" spans="2:6" ht="12.75">
      <c r="B42" s="169" t="s">
        <v>12</v>
      </c>
      <c r="C42" s="166">
        <v>1300</v>
      </c>
      <c r="D42" s="168">
        <f>SUM(D43:D47)</f>
        <v>2704062</v>
      </c>
      <c r="E42" s="168">
        <f>SUM(E43:E47)</f>
        <v>2877200</v>
      </c>
      <c r="F42" s="23"/>
    </row>
    <row r="43" spans="2:6" ht="12.75">
      <c r="B43" s="169" t="s">
        <v>60</v>
      </c>
      <c r="C43" s="166">
        <v>1301</v>
      </c>
      <c r="D43" s="168">
        <v>679256</v>
      </c>
      <c r="E43" s="168">
        <v>816000</v>
      </c>
      <c r="F43" s="23"/>
    </row>
    <row r="44" spans="2:6" ht="12.75">
      <c r="B44" s="169" t="s">
        <v>61</v>
      </c>
      <c r="C44" s="166">
        <v>1302</v>
      </c>
      <c r="D44" s="168">
        <v>-599</v>
      </c>
      <c r="E44" s="168">
        <v>1200</v>
      </c>
      <c r="F44" s="23"/>
    </row>
    <row r="45" spans="2:6" ht="12.75">
      <c r="B45" s="169" t="s">
        <v>62</v>
      </c>
      <c r="C45" s="166">
        <v>1303</v>
      </c>
      <c r="D45" s="168">
        <v>596693</v>
      </c>
      <c r="E45" s="168">
        <v>610000</v>
      </c>
      <c r="F45" s="23"/>
    </row>
    <row r="46" spans="2:6" ht="12.75">
      <c r="B46" s="169" t="s">
        <v>63</v>
      </c>
      <c r="C46" s="166">
        <v>1304</v>
      </c>
      <c r="D46" s="168">
        <v>1428712</v>
      </c>
      <c r="E46" s="168">
        <v>1450000</v>
      </c>
      <c r="F46" s="23"/>
    </row>
    <row r="47" spans="2:6" ht="12.75">
      <c r="B47" s="169" t="s">
        <v>64</v>
      </c>
      <c r="C47" s="166">
        <v>1305</v>
      </c>
      <c r="D47" s="168"/>
      <c r="E47" s="168"/>
      <c r="F47" s="23"/>
    </row>
    <row r="48" spans="2:6" ht="12.75">
      <c r="B48" s="169" t="s">
        <v>65</v>
      </c>
      <c r="C48" s="166">
        <v>2000</v>
      </c>
      <c r="D48" s="168">
        <v>41286</v>
      </c>
      <c r="E48" s="168">
        <v>42000</v>
      </c>
      <c r="F48" s="23"/>
    </row>
    <row r="49" spans="2:5" s="19" customFormat="1" ht="12.75">
      <c r="B49" s="165" t="s">
        <v>66</v>
      </c>
      <c r="C49" s="166"/>
      <c r="D49" s="170">
        <f>SUM(D42,D48)</f>
        <v>2745348</v>
      </c>
      <c r="E49" s="170">
        <f>SUM(E42,E48)</f>
        <v>2919200</v>
      </c>
    </row>
    <row r="50" spans="2:5" s="19" customFormat="1" ht="12.75">
      <c r="B50" s="165"/>
      <c r="C50" s="166"/>
      <c r="D50" s="170"/>
      <c r="E50" s="170"/>
    </row>
    <row r="51" spans="2:5" s="19" customFormat="1" ht="12.75">
      <c r="B51" s="165"/>
      <c r="C51" s="166"/>
      <c r="D51" s="170"/>
      <c r="E51" s="170"/>
    </row>
    <row r="52" spans="2:6" ht="12.75">
      <c r="B52" s="165" t="s">
        <v>13</v>
      </c>
      <c r="C52" s="166"/>
      <c r="D52" s="168"/>
      <c r="E52" s="168"/>
      <c r="F52" s="23"/>
    </row>
    <row r="53" spans="2:6" ht="12.75">
      <c r="B53" s="169" t="s">
        <v>67</v>
      </c>
      <c r="C53" s="166">
        <v>2400</v>
      </c>
      <c r="D53" s="168">
        <f>SUM(D54:D60)</f>
        <v>1267875</v>
      </c>
      <c r="E53" s="168">
        <f>SUM(E54:E60)</f>
        <v>1382500</v>
      </c>
      <c r="F53" s="23"/>
    </row>
    <row r="54" spans="2:6" ht="12.75">
      <c r="B54" s="169" t="s">
        <v>68</v>
      </c>
      <c r="C54" s="166">
        <v>2401</v>
      </c>
      <c r="D54" s="168"/>
      <c r="E54" s="168">
        <v>4000</v>
      </c>
      <c r="F54" s="23"/>
    </row>
    <row r="55" spans="2:6" ht="12.75">
      <c r="B55" s="169" t="s">
        <v>69</v>
      </c>
      <c r="C55" s="166">
        <v>2404</v>
      </c>
      <c r="D55" s="168">
        <v>478867</v>
      </c>
      <c r="E55" s="168">
        <v>500000</v>
      </c>
      <c r="F55" s="23"/>
    </row>
    <row r="56" spans="2:6" ht="12.75">
      <c r="B56" s="169" t="s">
        <v>70</v>
      </c>
      <c r="C56" s="166">
        <v>2405</v>
      </c>
      <c r="D56" s="168">
        <v>760195</v>
      </c>
      <c r="E56" s="168">
        <v>850000</v>
      </c>
      <c r="F56" s="23"/>
    </row>
    <row r="57" spans="2:6" ht="12.75">
      <c r="B57" s="169" t="s">
        <v>71</v>
      </c>
      <c r="C57" s="166">
        <v>2406</v>
      </c>
      <c r="D57" s="168">
        <v>12512</v>
      </c>
      <c r="E57" s="168">
        <v>12500</v>
      </c>
      <c r="F57" s="23"/>
    </row>
    <row r="58" spans="2:6" ht="12.75">
      <c r="B58" s="169" t="s">
        <v>72</v>
      </c>
      <c r="C58" s="166">
        <v>2407</v>
      </c>
      <c r="D58" s="168">
        <v>2388</v>
      </c>
      <c r="E58" s="168">
        <v>3000</v>
      </c>
      <c r="F58" s="23"/>
    </row>
    <row r="59" spans="2:6" ht="12.75">
      <c r="B59" s="169" t="s">
        <v>73</v>
      </c>
      <c r="C59" s="166">
        <v>2408</v>
      </c>
      <c r="D59" s="168">
        <v>5884</v>
      </c>
      <c r="E59" s="168">
        <v>5000</v>
      </c>
      <c r="F59" s="23"/>
    </row>
    <row r="60" spans="2:6" ht="12.75">
      <c r="B60" s="169" t="s">
        <v>74</v>
      </c>
      <c r="C60" s="166">
        <v>2419</v>
      </c>
      <c r="D60" s="168">
        <v>8029</v>
      </c>
      <c r="E60" s="168">
        <v>8000</v>
      </c>
      <c r="F60" s="23"/>
    </row>
    <row r="61" spans="2:6" ht="12.75">
      <c r="B61" s="169" t="s">
        <v>75</v>
      </c>
      <c r="C61" s="166">
        <v>2700</v>
      </c>
      <c r="D61" s="168">
        <f>SUM(D62:D74)</f>
        <v>4762033</v>
      </c>
      <c r="E61" s="168">
        <f>SUM(E62:E74)</f>
        <v>4961900</v>
      </c>
      <c r="F61" s="23"/>
    </row>
    <row r="62" spans="2:6" ht="12.75">
      <c r="B62" s="169" t="s">
        <v>76</v>
      </c>
      <c r="C62" s="166">
        <v>2701</v>
      </c>
      <c r="D62" s="168">
        <v>254428</v>
      </c>
      <c r="E62" s="168">
        <v>315900</v>
      </c>
      <c r="F62" s="23"/>
    </row>
    <row r="63" spans="2:6" ht="12.75">
      <c r="B63" s="169" t="s">
        <v>77</v>
      </c>
      <c r="C63" s="166">
        <v>2702</v>
      </c>
      <c r="D63" s="168">
        <v>105505</v>
      </c>
      <c r="E63" s="168">
        <v>120000</v>
      </c>
      <c r="F63" s="23"/>
    </row>
    <row r="64" spans="2:6" ht="12.75">
      <c r="B64" s="169" t="s">
        <v>78</v>
      </c>
      <c r="C64" s="166">
        <v>2704</v>
      </c>
      <c r="D64" s="168">
        <v>64983</v>
      </c>
      <c r="E64" s="168">
        <v>62000</v>
      </c>
      <c r="F64" s="23"/>
    </row>
    <row r="65" spans="2:6" ht="12.75">
      <c r="B65" s="169" t="s">
        <v>79</v>
      </c>
      <c r="C65" s="166">
        <v>2705</v>
      </c>
      <c r="D65" s="168">
        <v>88529</v>
      </c>
      <c r="E65" s="168">
        <v>90000</v>
      </c>
      <c r="F65" s="23"/>
    </row>
    <row r="66" spans="2:6" ht="12.75">
      <c r="B66" s="169" t="s">
        <v>80</v>
      </c>
      <c r="C66" s="166">
        <v>2706</v>
      </c>
      <c r="D66" s="168"/>
      <c r="E66" s="168"/>
      <c r="F66" s="23"/>
    </row>
    <row r="67" spans="2:6" ht="12.75">
      <c r="B67" s="169" t="s">
        <v>81</v>
      </c>
      <c r="C67" s="166">
        <v>2707</v>
      </c>
      <c r="D67" s="168">
        <v>3351186</v>
      </c>
      <c r="E67" s="168">
        <v>3400000</v>
      </c>
      <c r="F67" s="23"/>
    </row>
    <row r="68" spans="2:6" ht="12.75">
      <c r="B68" s="169" t="s">
        <v>82</v>
      </c>
      <c r="C68" s="166">
        <v>2708</v>
      </c>
      <c r="D68" s="168">
        <v>2553</v>
      </c>
      <c r="E68" s="168"/>
      <c r="F68" s="23"/>
    </row>
    <row r="69" spans="2:6" ht="12.75">
      <c r="B69" s="169" t="s">
        <v>83</v>
      </c>
      <c r="C69" s="166">
        <v>2709</v>
      </c>
      <c r="D69" s="168">
        <v>10133</v>
      </c>
      <c r="E69" s="168">
        <v>10000</v>
      </c>
      <c r="F69" s="23"/>
    </row>
    <row r="70" spans="2:6" ht="12.75">
      <c r="B70" s="169" t="s">
        <v>84</v>
      </c>
      <c r="C70" s="166">
        <v>2710</v>
      </c>
      <c r="D70" s="168">
        <v>387791</v>
      </c>
      <c r="E70" s="168">
        <v>450000</v>
      </c>
      <c r="F70" s="23"/>
    </row>
    <row r="71" spans="2:6" ht="12.75">
      <c r="B71" s="169" t="s">
        <v>85</v>
      </c>
      <c r="C71" s="166">
        <v>2711</v>
      </c>
      <c r="D71" s="168">
        <v>333250</v>
      </c>
      <c r="E71" s="168">
        <v>350000</v>
      </c>
      <c r="F71" s="23"/>
    </row>
    <row r="72" spans="2:6" ht="12.75">
      <c r="B72" s="169" t="s">
        <v>86</v>
      </c>
      <c r="C72" s="166">
        <v>2715</v>
      </c>
      <c r="D72" s="168">
        <v>9475</v>
      </c>
      <c r="E72" s="168">
        <v>9000</v>
      </c>
      <c r="F72" s="23"/>
    </row>
    <row r="73" spans="2:6" ht="12.75">
      <c r="B73" s="169" t="s">
        <v>87</v>
      </c>
      <c r="C73" s="166">
        <v>2716</v>
      </c>
      <c r="D73" s="168">
        <v>57648</v>
      </c>
      <c r="E73" s="168">
        <v>55000</v>
      </c>
      <c r="F73" s="23"/>
    </row>
    <row r="74" spans="2:6" ht="12.75">
      <c r="B74" s="169" t="s">
        <v>88</v>
      </c>
      <c r="C74" s="166">
        <v>2729</v>
      </c>
      <c r="D74" s="168">
        <v>96552</v>
      </c>
      <c r="E74" s="168">
        <v>100000</v>
      </c>
      <c r="F74" s="23"/>
    </row>
    <row r="75" spans="2:6" ht="12.75">
      <c r="B75" s="169" t="s">
        <v>89</v>
      </c>
      <c r="C75" s="166">
        <v>2800</v>
      </c>
      <c r="D75" s="168">
        <f>SUM(D76)</f>
        <v>227529</v>
      </c>
      <c r="E75" s="168">
        <f>SUM(E76)</f>
        <v>230000</v>
      </c>
      <c r="F75" s="23"/>
    </row>
    <row r="76" spans="2:6" ht="12.75">
      <c r="B76" s="169" t="s">
        <v>90</v>
      </c>
      <c r="C76" s="166">
        <v>2802</v>
      </c>
      <c r="D76" s="168">
        <v>227529</v>
      </c>
      <c r="E76" s="168">
        <v>230000</v>
      </c>
      <c r="F76" s="23"/>
    </row>
    <row r="77" spans="2:6" ht="12.75">
      <c r="B77" s="169" t="s">
        <v>91</v>
      </c>
      <c r="C77" s="166">
        <v>3600</v>
      </c>
      <c r="D77" s="168">
        <f>SUM(D78:D79)</f>
        <v>192510</v>
      </c>
      <c r="E77" s="168">
        <f>SUM(E78:E79)</f>
        <v>200000</v>
      </c>
      <c r="F77" s="23"/>
    </row>
    <row r="78" spans="2:6" ht="12.75">
      <c r="B78" s="169" t="s">
        <v>165</v>
      </c>
      <c r="C78" s="166">
        <v>3612</v>
      </c>
      <c r="D78" s="168">
        <v>2180</v>
      </c>
      <c r="E78" s="168"/>
      <c r="F78" s="23"/>
    </row>
    <row r="79" spans="2:6" ht="12.75">
      <c r="B79" s="169" t="s">
        <v>166</v>
      </c>
      <c r="C79" s="166">
        <v>3619</v>
      </c>
      <c r="D79" s="168">
        <v>190330</v>
      </c>
      <c r="E79" s="168">
        <v>200000</v>
      </c>
      <c r="F79" s="23"/>
    </row>
    <row r="80" spans="2:6" ht="12.75">
      <c r="B80" s="169" t="s">
        <v>92</v>
      </c>
      <c r="C80" s="166">
        <v>3700</v>
      </c>
      <c r="D80" s="168">
        <f>SUM(D81:D82)</f>
        <v>-421653</v>
      </c>
      <c r="E80" s="168">
        <f>SUM(E81:E82)</f>
        <v>0</v>
      </c>
      <c r="F80" s="23"/>
    </row>
    <row r="81" spans="2:6" ht="12.75">
      <c r="B81" s="169" t="s">
        <v>93</v>
      </c>
      <c r="C81" s="166">
        <v>3701</v>
      </c>
      <c r="D81" s="168">
        <v>-399438</v>
      </c>
      <c r="E81" s="168"/>
      <c r="F81" s="23"/>
    </row>
    <row r="82" spans="2:6" ht="12.75">
      <c r="B82" s="169" t="s">
        <v>94</v>
      </c>
      <c r="C82" s="166">
        <v>3702</v>
      </c>
      <c r="D82" s="168">
        <v>-22215</v>
      </c>
      <c r="E82" s="168"/>
      <c r="F82" s="23"/>
    </row>
    <row r="83" spans="2:6" ht="12.75">
      <c r="B83" s="169" t="s">
        <v>95</v>
      </c>
      <c r="C83" s="166">
        <v>4000</v>
      </c>
      <c r="D83" s="168">
        <f>SUM(D84:D89)</f>
        <v>3271513</v>
      </c>
      <c r="E83" s="168">
        <f>SUM(E84:E89)</f>
        <v>3280000</v>
      </c>
      <c r="F83" s="23"/>
    </row>
    <row r="84" spans="2:6" ht="12.75">
      <c r="B84" s="169" t="s">
        <v>96</v>
      </c>
      <c r="C84" s="166">
        <v>4002</v>
      </c>
      <c r="D84" s="168">
        <v>1860224</v>
      </c>
      <c r="E84" s="167"/>
      <c r="F84" s="23"/>
    </row>
    <row r="85" spans="2:6" ht="12.75">
      <c r="B85" s="169" t="s">
        <v>181</v>
      </c>
      <c r="C85" s="166">
        <v>4022</v>
      </c>
      <c r="D85" s="168"/>
      <c r="E85" s="167">
        <v>1860000</v>
      </c>
      <c r="F85" s="23"/>
    </row>
    <row r="86" spans="2:6" ht="12.75">
      <c r="B86" s="169" t="s">
        <v>97</v>
      </c>
      <c r="C86" s="166">
        <v>4003</v>
      </c>
      <c r="D86" s="168">
        <v>106197</v>
      </c>
      <c r="E86" s="168"/>
      <c r="F86" s="23"/>
    </row>
    <row r="87" spans="2:6" ht="12.75">
      <c r="B87" s="169" t="s">
        <v>182</v>
      </c>
      <c r="C87" s="166">
        <v>4030</v>
      </c>
      <c r="D87" s="168"/>
      <c r="E87" s="168">
        <v>120000</v>
      </c>
      <c r="F87" s="23"/>
    </row>
    <row r="88" spans="2:6" ht="12.75">
      <c r="B88" s="169" t="s">
        <v>98</v>
      </c>
      <c r="C88" s="166">
        <v>4004</v>
      </c>
      <c r="D88" s="168">
        <v>1305092</v>
      </c>
      <c r="E88" s="167"/>
      <c r="F88" s="23"/>
    </row>
    <row r="89" spans="2:6" ht="12.75">
      <c r="B89" s="169" t="s">
        <v>183</v>
      </c>
      <c r="C89" s="166">
        <v>4040</v>
      </c>
      <c r="D89" s="168"/>
      <c r="E89" s="167">
        <v>1300000</v>
      </c>
      <c r="F89" s="23"/>
    </row>
    <row r="90" spans="2:6" ht="12.75">
      <c r="B90" s="169" t="s">
        <v>99</v>
      </c>
      <c r="C90" s="166">
        <v>4100</v>
      </c>
      <c r="D90" s="168">
        <v>14122</v>
      </c>
      <c r="E90" s="168">
        <v>17000</v>
      </c>
      <c r="F90" s="23"/>
    </row>
    <row r="91" spans="2:6" ht="12.75">
      <c r="B91" s="169" t="s">
        <v>100</v>
      </c>
      <c r="C91" s="166">
        <v>4500</v>
      </c>
      <c r="D91" s="167">
        <f>SUM(D92:D93)</f>
        <v>100848</v>
      </c>
      <c r="E91" s="167">
        <f>SUM(E92:E93)</f>
        <v>0</v>
      </c>
      <c r="F91" s="23"/>
    </row>
    <row r="92" spans="2:6" ht="12.75">
      <c r="B92" s="169" t="s">
        <v>101</v>
      </c>
      <c r="C92" s="166">
        <v>4501</v>
      </c>
      <c r="D92" s="168">
        <v>55563</v>
      </c>
      <c r="E92" s="168"/>
      <c r="F92" s="23"/>
    </row>
    <row r="93" spans="2:6" ht="12.75">
      <c r="B93" s="169" t="s">
        <v>167</v>
      </c>
      <c r="C93" s="166">
        <v>4503</v>
      </c>
      <c r="D93" s="168">
        <v>45285</v>
      </c>
      <c r="E93" s="168"/>
      <c r="F93" s="23"/>
    </row>
    <row r="94" spans="2:5" s="19" customFormat="1" ht="12.75">
      <c r="B94" s="165" t="s">
        <v>102</v>
      </c>
      <c r="C94" s="166"/>
      <c r="D94" s="170">
        <f>SUM(D53,D61,D75,D77,D80,D83,D90,D91)</f>
        <v>9414777</v>
      </c>
      <c r="E94" s="170">
        <f>SUM(E53,E61,E75,E77,E80,E83,E90,E91)</f>
        <v>10071400</v>
      </c>
    </row>
    <row r="95" spans="2:6" ht="12.75">
      <c r="B95" s="169"/>
      <c r="C95" s="166"/>
      <c r="D95" s="168"/>
      <c r="E95" s="168"/>
      <c r="F95" s="23"/>
    </row>
    <row r="96" spans="2:6" ht="12.75">
      <c r="B96" s="165" t="s">
        <v>8</v>
      </c>
      <c r="C96" s="166"/>
      <c r="D96" s="168"/>
      <c r="E96" s="168"/>
      <c r="F96" s="23"/>
    </row>
    <row r="97" spans="2:6" ht="12.75">
      <c r="B97" s="169" t="s">
        <v>44</v>
      </c>
      <c r="C97" s="166">
        <v>3100</v>
      </c>
      <c r="D97" s="168">
        <f>SUM(D98)</f>
        <v>834163</v>
      </c>
      <c r="E97" s="168">
        <f>SUM(E98)</f>
        <v>422700</v>
      </c>
      <c r="F97" s="23"/>
    </row>
    <row r="98" spans="2:6" ht="12.75">
      <c r="B98" s="169" t="s">
        <v>45</v>
      </c>
      <c r="C98" s="166">
        <v>3110</v>
      </c>
      <c r="D98" s="168">
        <f>SUM(D99:D100)</f>
        <v>834163</v>
      </c>
      <c r="E98" s="168">
        <f>SUM(E99:E100)</f>
        <v>422700</v>
      </c>
      <c r="F98" s="23"/>
    </row>
    <row r="99" spans="2:6" ht="12.75">
      <c r="B99" s="169" t="s">
        <v>103</v>
      </c>
      <c r="C99" s="166">
        <v>3112</v>
      </c>
      <c r="D99" s="168">
        <v>591800</v>
      </c>
      <c r="E99" s="168">
        <v>6800</v>
      </c>
      <c r="F99" s="23"/>
    </row>
    <row r="100" spans="2:6" ht="12.75">
      <c r="B100" s="169" t="s">
        <v>104</v>
      </c>
      <c r="C100" s="166">
        <v>3113</v>
      </c>
      <c r="D100" s="168">
        <v>242363</v>
      </c>
      <c r="E100" s="168">
        <v>415900</v>
      </c>
      <c r="F100" s="23"/>
    </row>
    <row r="101" spans="2:6" ht="12.75">
      <c r="B101" s="169"/>
      <c r="C101" s="166"/>
      <c r="D101" s="168"/>
      <c r="E101" s="168"/>
      <c r="F101" s="23"/>
    </row>
    <row r="102" spans="2:5" s="19" customFormat="1" ht="12.75">
      <c r="B102" s="165" t="s">
        <v>50</v>
      </c>
      <c r="C102" s="166"/>
      <c r="D102" s="170">
        <f>SUM(D97)</f>
        <v>834163</v>
      </c>
      <c r="E102" s="170">
        <f>SUM(E97)</f>
        <v>422700</v>
      </c>
    </row>
    <row r="103" spans="2:6" ht="12.75">
      <c r="B103" s="169"/>
      <c r="C103" s="166"/>
      <c r="D103" s="168"/>
      <c r="E103" s="168"/>
      <c r="F103" s="23"/>
    </row>
    <row r="104" spans="2:6" ht="12.75">
      <c r="B104" s="165" t="s">
        <v>14</v>
      </c>
      <c r="C104" s="166"/>
      <c r="D104" s="168"/>
      <c r="E104" s="168"/>
      <c r="F104" s="23"/>
    </row>
    <row r="105" spans="2:6" ht="12.75">
      <c r="B105" s="169" t="s">
        <v>51</v>
      </c>
      <c r="C105" s="166">
        <v>6100</v>
      </c>
      <c r="D105" s="168">
        <f>SUM(D106:D107)</f>
        <v>232619</v>
      </c>
      <c r="E105" s="168">
        <f>SUM(E106:E107)</f>
        <v>712800</v>
      </c>
      <c r="F105" s="23"/>
    </row>
    <row r="106" spans="2:6" ht="12.75">
      <c r="B106" s="169" t="s">
        <v>52</v>
      </c>
      <c r="C106" s="166">
        <v>6101</v>
      </c>
      <c r="D106" s="168">
        <v>418619</v>
      </c>
      <c r="E106" s="168">
        <v>784800</v>
      </c>
      <c r="F106" s="23"/>
    </row>
    <row r="107" spans="2:6" ht="12.75">
      <c r="B107" s="169" t="s">
        <v>105</v>
      </c>
      <c r="C107" s="166">
        <v>6102</v>
      </c>
      <c r="D107" s="168">
        <v>-186000</v>
      </c>
      <c r="E107" s="168">
        <v>-72000</v>
      </c>
      <c r="F107" s="23"/>
    </row>
    <row r="108" spans="2:6" ht="12.75">
      <c r="B108" s="169"/>
      <c r="C108" s="166"/>
      <c r="D108" s="168"/>
      <c r="E108" s="168"/>
      <c r="F108" s="23"/>
    </row>
    <row r="109" spans="2:6" ht="12.75">
      <c r="B109" s="169" t="s">
        <v>106</v>
      </c>
      <c r="C109" s="166">
        <v>6200</v>
      </c>
      <c r="D109" s="168">
        <f>SUM(D110:D110)</f>
        <v>156064</v>
      </c>
      <c r="E109" s="168">
        <f>SUM(E110:E110)</f>
        <v>0</v>
      </c>
      <c r="F109" s="23"/>
    </row>
    <row r="110" spans="2:6" ht="12.75">
      <c r="B110" s="169" t="s">
        <v>52</v>
      </c>
      <c r="C110" s="166">
        <v>6201</v>
      </c>
      <c r="D110" s="168">
        <v>156064</v>
      </c>
      <c r="E110" s="168"/>
      <c r="F110" s="23"/>
    </row>
    <row r="111" spans="2:6" ht="12.75">
      <c r="B111" s="169"/>
      <c r="C111" s="166"/>
      <c r="D111" s="168"/>
      <c r="E111" s="168"/>
      <c r="F111" s="23"/>
    </row>
    <row r="112" spans="2:6" ht="12.75">
      <c r="B112" s="169" t="s">
        <v>168</v>
      </c>
      <c r="C112" s="166">
        <v>6400</v>
      </c>
      <c r="D112" s="168">
        <f>SUM(D113:D113)</f>
        <v>9711</v>
      </c>
      <c r="E112" s="168">
        <f>SUM(E113:E113)</f>
        <v>0</v>
      </c>
      <c r="F112" s="23"/>
    </row>
    <row r="113" spans="2:6" ht="12.75">
      <c r="B113" s="169" t="s">
        <v>52</v>
      </c>
      <c r="C113" s="166">
        <v>6401</v>
      </c>
      <c r="D113" s="168">
        <v>9711</v>
      </c>
      <c r="E113" s="168"/>
      <c r="F113" s="23"/>
    </row>
    <row r="114" spans="2:5" s="19" customFormat="1" ht="12.75">
      <c r="B114" s="165" t="s">
        <v>54</v>
      </c>
      <c r="C114" s="166"/>
      <c r="D114" s="170">
        <f>SUM(D105,D109,D112)</f>
        <v>398394</v>
      </c>
      <c r="E114" s="170">
        <f>SUM(E105,E109,E112)</f>
        <v>712800</v>
      </c>
    </row>
    <row r="115" spans="2:5" s="19" customFormat="1" ht="12.75">
      <c r="B115" s="165" t="s">
        <v>15</v>
      </c>
      <c r="C115" s="166"/>
      <c r="D115" s="170"/>
      <c r="E115" s="170"/>
    </row>
    <row r="116" spans="2:6" ht="12.75">
      <c r="B116" s="169"/>
      <c r="C116" s="166"/>
      <c r="D116" s="168"/>
      <c r="E116" s="168"/>
      <c r="F116" s="23"/>
    </row>
    <row r="117" spans="2:6" ht="12.75">
      <c r="B117" s="169" t="s">
        <v>107</v>
      </c>
      <c r="C117" s="166">
        <v>7400</v>
      </c>
      <c r="D117" s="168">
        <f>SUM(D118:D119)</f>
        <v>0</v>
      </c>
      <c r="E117" s="168">
        <f>SUM(E118:E119)</f>
        <v>0</v>
      </c>
      <c r="F117" s="23"/>
    </row>
    <row r="118" spans="2:6" ht="12.75">
      <c r="B118" s="169" t="s">
        <v>108</v>
      </c>
      <c r="C118" s="166">
        <v>7411</v>
      </c>
      <c r="D118" s="168"/>
      <c r="E118" s="168"/>
      <c r="F118" s="23"/>
    </row>
    <row r="119" spans="2:6" ht="12.75">
      <c r="B119" s="169" t="s">
        <v>109</v>
      </c>
      <c r="C119" s="166">
        <v>7412</v>
      </c>
      <c r="D119" s="168"/>
      <c r="E119" s="168"/>
      <c r="F119" s="23"/>
    </row>
    <row r="120" spans="2:6" ht="12.75">
      <c r="B120" s="169" t="s">
        <v>110</v>
      </c>
      <c r="C120" s="166">
        <v>7600</v>
      </c>
      <c r="D120" s="168">
        <f>SUM(D121:D122)</f>
        <v>135403</v>
      </c>
      <c r="E120" s="168">
        <f>SUM(E121:E122)</f>
        <v>-286729</v>
      </c>
      <c r="F120" s="23"/>
    </row>
    <row r="121" spans="2:6" ht="12.75">
      <c r="B121" s="169" t="s">
        <v>108</v>
      </c>
      <c r="C121" s="166">
        <v>7611</v>
      </c>
      <c r="D121" s="168">
        <v>435403</v>
      </c>
      <c r="E121" s="168">
        <v>13271</v>
      </c>
      <c r="F121" s="23"/>
    </row>
    <row r="122" spans="2:6" ht="12.75">
      <c r="B122" s="169" t="s">
        <v>109</v>
      </c>
      <c r="C122" s="166">
        <v>7612</v>
      </c>
      <c r="D122" s="168">
        <v>-300000</v>
      </c>
      <c r="E122" s="168">
        <v>-300000</v>
      </c>
      <c r="F122" s="23"/>
    </row>
    <row r="123" spans="2:5" s="19" customFormat="1" ht="12.75">
      <c r="B123" s="165" t="s">
        <v>111</v>
      </c>
      <c r="C123" s="166"/>
      <c r="D123" s="170">
        <f>SUM(D117,D120)</f>
        <v>135403</v>
      </c>
      <c r="E123" s="170">
        <f>SUM(E117,E120)</f>
        <v>-286729</v>
      </c>
    </row>
    <row r="124" spans="2:6" ht="12.75">
      <c r="B124" s="171"/>
      <c r="C124" s="166"/>
      <c r="D124" s="168"/>
      <c r="E124" s="168"/>
      <c r="F124" s="23"/>
    </row>
    <row r="125" spans="2:5" s="19" customFormat="1" ht="12.75">
      <c r="B125" s="165" t="s">
        <v>16</v>
      </c>
      <c r="C125" s="166"/>
      <c r="D125" s="170">
        <f>SUM(D49,D94,D102,D114,D123)</f>
        <v>13528085</v>
      </c>
      <c r="E125" s="170">
        <f>SUM(E49,E94,E102,E114,E123)</f>
        <v>13839371</v>
      </c>
    </row>
    <row r="126" spans="2:6" ht="12.75">
      <c r="B126" s="165"/>
      <c r="C126" s="166"/>
      <c r="D126" s="168"/>
      <c r="E126" s="168"/>
      <c r="F126" s="23"/>
    </row>
    <row r="127" spans="2:6" ht="12.75">
      <c r="B127" s="165" t="s">
        <v>10</v>
      </c>
      <c r="C127" s="166"/>
      <c r="D127" s="168"/>
      <c r="E127" s="168"/>
      <c r="F127" s="23"/>
    </row>
    <row r="128" spans="2:6" ht="12.75">
      <c r="B128" s="169" t="s">
        <v>169</v>
      </c>
      <c r="C128" s="166">
        <v>7000</v>
      </c>
      <c r="D128" s="168">
        <v>222875</v>
      </c>
      <c r="E128" s="168"/>
      <c r="F128" s="23"/>
    </row>
    <row r="129" spans="2:6" ht="12.75">
      <c r="B129" s="169" t="s">
        <v>112</v>
      </c>
      <c r="C129" s="166">
        <v>8300</v>
      </c>
      <c r="D129" s="168">
        <f>SUM(D130:D131)</f>
        <v>2521045</v>
      </c>
      <c r="E129" s="168">
        <f>SUM(E130:E131)</f>
        <v>-938400</v>
      </c>
      <c r="F129" s="23"/>
    </row>
    <row r="130" spans="2:6" ht="12.75">
      <c r="B130" s="169" t="s">
        <v>170</v>
      </c>
      <c r="C130" s="166">
        <v>8312</v>
      </c>
      <c r="D130" s="172">
        <v>2701147</v>
      </c>
      <c r="E130" s="172"/>
      <c r="F130" s="23"/>
    </row>
    <row r="131" spans="2:6" ht="12.75">
      <c r="B131" s="169" t="s">
        <v>171</v>
      </c>
      <c r="C131" s="166">
        <v>8322</v>
      </c>
      <c r="D131" s="167">
        <v>-180102</v>
      </c>
      <c r="E131" s="167">
        <v>-938400</v>
      </c>
      <c r="F131" s="23"/>
    </row>
    <row r="132" spans="2:6" ht="12.75">
      <c r="B132" s="169" t="s">
        <v>55</v>
      </c>
      <c r="C132" s="166">
        <v>8800</v>
      </c>
      <c r="D132" s="168"/>
      <c r="E132" s="168"/>
      <c r="F132" s="23"/>
    </row>
    <row r="133" spans="2:6" ht="12.75">
      <c r="B133" s="169" t="s">
        <v>172</v>
      </c>
      <c r="C133" s="166">
        <v>9100</v>
      </c>
      <c r="D133" s="167">
        <f>SUM(D134)</f>
        <v>0</v>
      </c>
      <c r="E133" s="167">
        <f>SUM(E134)</f>
        <v>-250000</v>
      </c>
      <c r="F133" s="23"/>
    </row>
    <row r="134" spans="2:6" ht="12.75">
      <c r="B134" s="169" t="s">
        <v>173</v>
      </c>
      <c r="C134" s="166">
        <v>9111</v>
      </c>
      <c r="D134" s="168"/>
      <c r="E134" s="168">
        <v>-250000</v>
      </c>
      <c r="F134" s="23"/>
    </row>
    <row r="135" spans="2:6" ht="12.75">
      <c r="B135" s="169" t="s">
        <v>174</v>
      </c>
      <c r="C135" s="166">
        <v>9300</v>
      </c>
      <c r="D135" s="168">
        <f>SUM(D136)</f>
        <v>268261</v>
      </c>
      <c r="E135" s="168">
        <f>SUM(E136)</f>
        <v>-178840</v>
      </c>
      <c r="F135" s="23"/>
    </row>
    <row r="136" spans="2:6" ht="12.75">
      <c r="B136" s="169" t="s">
        <v>175</v>
      </c>
      <c r="C136" s="166">
        <v>9317</v>
      </c>
      <c r="D136" s="168">
        <v>268261</v>
      </c>
      <c r="E136" s="168">
        <v>-178840</v>
      </c>
      <c r="F136" s="23"/>
    </row>
    <row r="137" spans="2:6" ht="12.75">
      <c r="B137" s="169" t="s">
        <v>56</v>
      </c>
      <c r="C137" s="166">
        <v>9500</v>
      </c>
      <c r="D137" s="167">
        <f>SUM(D138:D142)</f>
        <v>425783</v>
      </c>
      <c r="E137" s="167">
        <f>SUM(E138:E142)</f>
        <v>947114</v>
      </c>
      <c r="F137" s="23"/>
    </row>
    <row r="138" spans="2:6" ht="12.75">
      <c r="B138" s="169" t="s">
        <v>176</v>
      </c>
      <c r="C138" s="166">
        <v>9501</v>
      </c>
      <c r="D138" s="168">
        <v>690062</v>
      </c>
      <c r="E138" s="168">
        <v>818064</v>
      </c>
      <c r="F138" s="23"/>
    </row>
    <row r="139" spans="2:6" ht="12.75">
      <c r="B139" s="169" t="s">
        <v>177</v>
      </c>
      <c r="C139" s="166">
        <v>9502</v>
      </c>
      <c r="D139" s="168"/>
      <c r="E139" s="168">
        <v>129050</v>
      </c>
      <c r="F139" s="23"/>
    </row>
    <row r="140" spans="2:6" ht="12.75">
      <c r="B140" s="169" t="s">
        <v>178</v>
      </c>
      <c r="C140" s="166">
        <v>9507</v>
      </c>
      <c r="D140" s="168">
        <v>-135178</v>
      </c>
      <c r="E140" s="168"/>
      <c r="F140" s="23"/>
    </row>
    <row r="141" spans="2:6" ht="12.75">
      <c r="B141" s="169" t="s">
        <v>179</v>
      </c>
      <c r="C141" s="166">
        <v>9508</v>
      </c>
      <c r="D141" s="168">
        <v>-129050</v>
      </c>
      <c r="E141" s="168"/>
      <c r="F141" s="23"/>
    </row>
    <row r="142" spans="2:6" ht="12.75">
      <c r="B142" s="169" t="s">
        <v>180</v>
      </c>
      <c r="C142" s="166">
        <v>9514</v>
      </c>
      <c r="D142" s="168">
        <v>-51</v>
      </c>
      <c r="E142" s="168"/>
      <c r="F142" s="23"/>
    </row>
    <row r="143" spans="2:6" ht="12.75">
      <c r="B143" s="169"/>
      <c r="C143" s="166"/>
      <c r="D143" s="168"/>
      <c r="E143" s="168"/>
      <c r="F143" s="23"/>
    </row>
    <row r="144" spans="2:5" s="19" customFormat="1" ht="12.75">
      <c r="B144" s="165" t="s">
        <v>59</v>
      </c>
      <c r="C144" s="166"/>
      <c r="D144" s="170">
        <f>SUM(D128,D129,D132,D133,D135,D137)</f>
        <v>3437964</v>
      </c>
      <c r="E144" s="170">
        <f>SUM(E128,E129,E132,E133,E135,E137)</f>
        <v>-420126</v>
      </c>
    </row>
    <row r="145" spans="2:6" ht="12.75">
      <c r="B145" s="169"/>
      <c r="C145" s="166"/>
      <c r="D145" s="168"/>
      <c r="E145" s="168"/>
      <c r="F145" s="23"/>
    </row>
    <row r="146" spans="2:5" s="19" customFormat="1" ht="12.75">
      <c r="B146" s="165" t="s">
        <v>17</v>
      </c>
      <c r="C146" s="166"/>
      <c r="D146" s="170">
        <f>SUM(D125,D144)</f>
        <v>16966049</v>
      </c>
      <c r="E146" s="170">
        <f>SUM(E125,E144)</f>
        <v>13419245</v>
      </c>
    </row>
    <row r="147" spans="2:6" ht="12.75">
      <c r="B147" s="169"/>
      <c r="C147" s="166"/>
      <c r="D147" s="168"/>
      <c r="E147" s="168"/>
      <c r="F147" s="23"/>
    </row>
    <row r="148" spans="2:5" s="96" customFormat="1" ht="14.25">
      <c r="B148" s="78" t="s">
        <v>18</v>
      </c>
      <c r="C148" s="164"/>
      <c r="D148" s="170">
        <f>SUM(D39,D146)</f>
        <v>35434651</v>
      </c>
      <c r="E148" s="170">
        <f>SUM(E39,E146)</f>
        <v>31771103</v>
      </c>
    </row>
    <row r="149" spans="2:4" s="96" customFormat="1" ht="14.25">
      <c r="B149" s="100"/>
      <c r="C149" s="173"/>
      <c r="D149" s="22"/>
    </row>
    <row r="150" spans="3:12" s="19" customFormat="1" ht="12.75">
      <c r="C150" s="19" t="s">
        <v>197</v>
      </c>
      <c r="F150" s="20"/>
      <c r="L150" s="21"/>
    </row>
    <row r="151" spans="3:12" s="19" customFormat="1" ht="12.75">
      <c r="C151" s="19" t="s">
        <v>198</v>
      </c>
      <c r="F151" s="20"/>
      <c r="L151" s="21"/>
    </row>
    <row r="152" spans="4:12" s="19" customFormat="1" ht="12.75">
      <c r="D152" s="19" t="s">
        <v>199</v>
      </c>
      <c r="F152" s="20"/>
      <c r="L152" s="21"/>
    </row>
    <row r="153" s="19" customFormat="1" ht="12.75">
      <c r="F153" s="21"/>
    </row>
    <row r="154" s="19" customFormat="1" ht="12.75">
      <c r="F154" s="21"/>
    </row>
    <row r="155" s="19" customFormat="1" ht="12.75">
      <c r="F155" s="21"/>
    </row>
    <row r="156" s="19" customFormat="1" ht="12.75">
      <c r="F156" s="21"/>
    </row>
    <row r="158" s="19" customFormat="1" ht="12.75">
      <c r="F158" s="21"/>
    </row>
    <row r="159" s="19" customFormat="1" ht="12.75">
      <c r="F159" s="21"/>
    </row>
    <row r="160" s="19" customFormat="1" ht="12.75">
      <c r="F160" s="21"/>
    </row>
  </sheetData>
  <printOptions horizontalCentered="1"/>
  <pageMargins left="0" right="0" top="0.3937007874015748" bottom="0.5905511811023623" header="0" footer="0"/>
  <pageSetup horizontalDpi="600" verticalDpi="600" orientation="portrait" paperSize="9" scale="80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4:G91"/>
  <sheetViews>
    <sheetView workbookViewId="0" topLeftCell="A1">
      <selection activeCell="C90" sqref="C90"/>
    </sheetView>
  </sheetViews>
  <sheetFormatPr defaultColWidth="9.140625" defaultRowHeight="12" customHeight="1"/>
  <cols>
    <col min="1" max="1" width="9.140625" style="30" customWidth="1"/>
    <col min="2" max="2" width="50.7109375" style="30" customWidth="1"/>
    <col min="3" max="3" width="10.140625" style="64" customWidth="1"/>
    <col min="4" max="5" width="11.421875" style="31" customWidth="1"/>
    <col min="6" max="16384" width="9.140625" style="30" customWidth="1"/>
  </cols>
  <sheetData>
    <row r="4" ht="12" customHeight="1">
      <c r="D4" s="120" t="s">
        <v>191</v>
      </c>
    </row>
    <row r="5" spans="2:7" s="1" customFormat="1" ht="15">
      <c r="B5" s="6" t="s">
        <v>0</v>
      </c>
      <c r="C5" s="7"/>
      <c r="D5" s="7"/>
      <c r="E5" s="6"/>
      <c r="G5" s="5"/>
    </row>
    <row r="6" spans="2:7" s="1" customFormat="1" ht="15">
      <c r="B6" s="6" t="s">
        <v>19</v>
      </c>
      <c r="C6" s="7"/>
      <c r="D6" s="7"/>
      <c r="E6" s="6"/>
      <c r="F6" s="3"/>
      <c r="G6" s="2"/>
    </row>
    <row r="7" spans="2:7" s="1" customFormat="1" ht="15">
      <c r="B7" s="6" t="s">
        <v>159</v>
      </c>
      <c r="C7" s="7"/>
      <c r="D7" s="7"/>
      <c r="E7" s="6"/>
      <c r="G7" s="5"/>
    </row>
    <row r="8" spans="2:5" s="29" customFormat="1" ht="12" customHeight="1">
      <c r="B8" s="26"/>
      <c r="C8" s="27"/>
      <c r="D8" s="28"/>
      <c r="E8" s="28"/>
    </row>
    <row r="9" spans="2:5" s="34" customFormat="1" ht="12" customHeight="1">
      <c r="B9" s="32" t="s">
        <v>20</v>
      </c>
      <c r="C9" s="32" t="s">
        <v>21</v>
      </c>
      <c r="D9" s="33" t="s">
        <v>2</v>
      </c>
      <c r="E9" s="33" t="s">
        <v>3</v>
      </c>
    </row>
    <row r="10" spans="2:5" s="36" customFormat="1" ht="12.75">
      <c r="B10" s="35"/>
      <c r="C10" s="35"/>
      <c r="D10" s="35" t="s">
        <v>22</v>
      </c>
      <c r="E10" s="35">
        <v>2006</v>
      </c>
    </row>
    <row r="11" spans="2:5" s="36" customFormat="1" ht="12.75">
      <c r="B11" s="37"/>
      <c r="C11" s="37"/>
      <c r="D11" s="38" t="s">
        <v>185</v>
      </c>
      <c r="E11" s="38"/>
    </row>
    <row r="12" spans="2:5" ht="12" customHeight="1">
      <c r="B12" s="54" t="s">
        <v>187</v>
      </c>
      <c r="C12" s="40"/>
      <c r="D12" s="41"/>
      <c r="E12" s="41"/>
    </row>
    <row r="13" spans="2:5" ht="12" customHeight="1">
      <c r="B13" s="39" t="s">
        <v>23</v>
      </c>
      <c r="C13" s="40"/>
      <c r="D13" s="41">
        <v>1402436</v>
      </c>
      <c r="E13" s="41">
        <v>1561838</v>
      </c>
    </row>
    <row r="14" spans="3:5" s="25" customFormat="1" ht="12" customHeight="1">
      <c r="C14" s="40"/>
      <c r="D14" s="174"/>
      <c r="E14" s="174"/>
    </row>
    <row r="15" spans="2:5" ht="12" customHeight="1">
      <c r="B15" s="39" t="s">
        <v>24</v>
      </c>
      <c r="C15" s="40"/>
      <c r="D15" s="41">
        <v>105110</v>
      </c>
      <c r="E15" s="41">
        <f>111889-6260</f>
        <v>105629</v>
      </c>
    </row>
    <row r="16" spans="2:5" ht="12" customHeight="1">
      <c r="B16" s="39"/>
      <c r="C16" s="40"/>
      <c r="D16" s="41"/>
      <c r="E16" s="41"/>
    </row>
    <row r="17" spans="2:5" ht="12" customHeight="1">
      <c r="B17" s="39" t="s">
        <v>25</v>
      </c>
      <c r="C17" s="40"/>
      <c r="D17" s="41">
        <v>9546229</v>
      </c>
      <c r="E17" s="41">
        <f>8728964-243726</f>
        <v>8485238</v>
      </c>
    </row>
    <row r="18" spans="2:5" ht="12" customHeight="1">
      <c r="B18" s="39"/>
      <c r="C18" s="40"/>
      <c r="D18" s="41"/>
      <c r="E18" s="41"/>
    </row>
    <row r="19" spans="2:5" ht="12" customHeight="1">
      <c r="B19" s="39" t="s">
        <v>26</v>
      </c>
      <c r="C19" s="40"/>
      <c r="D19" s="41">
        <v>4530289</v>
      </c>
      <c r="E19" s="41">
        <f>4602055-4537</f>
        <v>4597518</v>
      </c>
    </row>
    <row r="20" spans="2:5" ht="12" customHeight="1">
      <c r="B20" s="39"/>
      <c r="C20" s="40"/>
      <c r="D20" s="41"/>
      <c r="E20" s="41"/>
    </row>
    <row r="21" spans="2:5" s="47" customFormat="1" ht="12" customHeight="1">
      <c r="B21" s="39" t="s">
        <v>27</v>
      </c>
      <c r="C21" s="40"/>
      <c r="D21" s="41">
        <v>1388812</v>
      </c>
      <c r="E21" s="41">
        <f>1293480-99887</f>
        <v>1193593</v>
      </c>
    </row>
    <row r="22" spans="2:5" s="46" customFormat="1" ht="12" customHeight="1">
      <c r="B22" s="39"/>
      <c r="C22" s="40"/>
      <c r="D22" s="42"/>
      <c r="E22" s="42"/>
    </row>
    <row r="23" spans="2:5" s="46" customFormat="1" ht="12" customHeight="1">
      <c r="B23" s="39" t="s">
        <v>28</v>
      </c>
      <c r="C23" s="40"/>
      <c r="D23" s="58">
        <v>1443776</v>
      </c>
      <c r="E23" s="58">
        <f>1637732-73146</f>
        <v>1564586</v>
      </c>
    </row>
    <row r="24" spans="2:5" s="46" customFormat="1" ht="12" customHeight="1">
      <c r="B24" s="39"/>
      <c r="C24" s="40"/>
      <c r="D24" s="42"/>
      <c r="E24" s="42"/>
    </row>
    <row r="25" spans="2:5" s="47" customFormat="1" ht="12" customHeight="1">
      <c r="B25" s="39" t="s">
        <v>29</v>
      </c>
      <c r="C25" s="40"/>
      <c r="D25" s="41">
        <v>51950</v>
      </c>
      <c r="E25" s="41"/>
    </row>
    <row r="26" spans="2:5" s="46" customFormat="1" ht="12" customHeight="1">
      <c r="B26" s="48"/>
      <c r="C26" s="32"/>
      <c r="D26" s="49"/>
      <c r="E26" s="49"/>
    </row>
    <row r="27" spans="2:5" s="46" customFormat="1" ht="12" customHeight="1">
      <c r="B27" s="43" t="s">
        <v>188</v>
      </c>
      <c r="C27" s="40"/>
      <c r="D27" s="42"/>
      <c r="E27" s="58">
        <v>427556</v>
      </c>
    </row>
    <row r="28" spans="2:5" s="46" customFormat="1" ht="12" customHeight="1">
      <c r="B28" s="72" t="s">
        <v>33</v>
      </c>
      <c r="C28" s="35"/>
      <c r="D28" s="53"/>
      <c r="E28" s="53"/>
    </row>
    <row r="29" spans="2:5" s="46" customFormat="1" ht="12" customHeight="1">
      <c r="B29" s="39" t="s">
        <v>186</v>
      </c>
      <c r="C29" s="40"/>
      <c r="D29" s="42"/>
      <c r="E29" s="58">
        <v>415900</v>
      </c>
    </row>
    <row r="30" spans="2:5" s="46" customFormat="1" ht="12" customHeight="1" thickBot="1">
      <c r="B30" s="152"/>
      <c r="C30" s="35"/>
      <c r="D30" s="53"/>
      <c r="E30" s="53"/>
    </row>
    <row r="31" spans="2:5" ht="12" customHeight="1" thickBot="1" thickTop="1">
      <c r="B31" s="50" t="s">
        <v>30</v>
      </c>
      <c r="C31" s="51"/>
      <c r="D31" s="52">
        <f>SUM(D12:D30)</f>
        <v>18468602</v>
      </c>
      <c r="E31" s="52">
        <f>SUM(E12:E30)</f>
        <v>18351858</v>
      </c>
    </row>
    <row r="32" spans="3:5" ht="12" customHeight="1" thickTop="1">
      <c r="C32" s="35"/>
      <c r="D32" s="53"/>
      <c r="E32" s="53"/>
    </row>
    <row r="33" spans="2:5" s="29" customFormat="1" ht="12" customHeight="1">
      <c r="B33" s="54" t="s">
        <v>31</v>
      </c>
      <c r="C33" s="55"/>
      <c r="D33" s="56"/>
      <c r="E33" s="56"/>
    </row>
    <row r="34" spans="2:5" s="29" customFormat="1" ht="12" customHeight="1">
      <c r="B34" s="54"/>
      <c r="C34" s="55"/>
      <c r="D34" s="56"/>
      <c r="E34" s="56"/>
    </row>
    <row r="35" spans="2:5" s="59" customFormat="1" ht="12" customHeight="1">
      <c r="B35" s="43" t="s">
        <v>32</v>
      </c>
      <c r="C35" s="44"/>
      <c r="D35" s="58">
        <v>1943289</v>
      </c>
      <c r="E35" s="58">
        <v>1756163</v>
      </c>
    </row>
    <row r="36" spans="2:5" s="59" customFormat="1" ht="12" customHeight="1">
      <c r="B36" s="43"/>
      <c r="C36" s="44"/>
      <c r="D36" s="58"/>
      <c r="E36" s="58"/>
    </row>
    <row r="37" spans="2:5" s="59" customFormat="1" ht="12" customHeight="1">
      <c r="B37" s="39" t="s">
        <v>24</v>
      </c>
      <c r="C37" s="44"/>
      <c r="D37" s="58"/>
      <c r="E37" s="58">
        <v>66300</v>
      </c>
    </row>
    <row r="38" spans="2:5" s="59" customFormat="1" ht="12" customHeight="1">
      <c r="B38" s="43"/>
      <c r="C38" s="44"/>
      <c r="D38" s="58"/>
      <c r="E38" s="58"/>
    </row>
    <row r="39" spans="2:5" s="62" customFormat="1" ht="12" customHeight="1">
      <c r="B39" s="43" t="s">
        <v>25</v>
      </c>
      <c r="C39" s="44"/>
      <c r="D39" s="58">
        <v>1467504</v>
      </c>
      <c r="E39" s="58">
        <v>1360860</v>
      </c>
    </row>
    <row r="40" spans="2:5" s="62" customFormat="1" ht="12" customHeight="1">
      <c r="B40" s="43"/>
      <c r="C40" s="44"/>
      <c r="D40" s="58"/>
      <c r="E40" s="58"/>
    </row>
    <row r="41" spans="2:5" s="62" customFormat="1" ht="12" customHeight="1">
      <c r="B41" s="43" t="s">
        <v>26</v>
      </c>
      <c r="C41" s="44"/>
      <c r="D41" s="58">
        <v>717737</v>
      </c>
      <c r="E41" s="58">
        <v>580010</v>
      </c>
    </row>
    <row r="42" spans="2:5" s="63" customFormat="1" ht="12" customHeight="1">
      <c r="B42" s="43"/>
      <c r="C42" s="44"/>
      <c r="D42" s="45"/>
      <c r="E42" s="45"/>
    </row>
    <row r="43" spans="2:5" s="59" customFormat="1" ht="12" customHeight="1">
      <c r="B43" s="43" t="s">
        <v>27</v>
      </c>
      <c r="C43" s="44"/>
      <c r="D43" s="58">
        <v>564475</v>
      </c>
      <c r="E43" s="58">
        <v>475410</v>
      </c>
    </row>
    <row r="44" spans="2:5" s="59" customFormat="1" ht="12" customHeight="1">
      <c r="B44" s="43"/>
      <c r="C44" s="44"/>
      <c r="D44" s="58"/>
      <c r="E44" s="58"/>
    </row>
    <row r="45" spans="2:5" s="59" customFormat="1" ht="12" customHeight="1">
      <c r="B45" s="43" t="s">
        <v>189</v>
      </c>
      <c r="C45" s="44"/>
      <c r="D45" s="58">
        <v>6797696</v>
      </c>
      <c r="E45" s="58">
        <v>4516233</v>
      </c>
    </row>
    <row r="46" spans="2:5" s="59" customFormat="1" ht="12" customHeight="1">
      <c r="B46" s="43"/>
      <c r="C46" s="44"/>
      <c r="D46" s="58"/>
      <c r="E46" s="58"/>
    </row>
    <row r="47" spans="2:5" s="59" customFormat="1" ht="12" customHeight="1">
      <c r="B47" s="43" t="s">
        <v>190</v>
      </c>
      <c r="C47" s="44"/>
      <c r="D47" s="58">
        <v>1110841</v>
      </c>
      <c r="E47" s="58">
        <f>1269240+61100</f>
        <v>1330340</v>
      </c>
    </row>
    <row r="48" spans="2:5" s="60" customFormat="1" ht="12" customHeight="1">
      <c r="B48" s="43"/>
      <c r="C48" s="44"/>
      <c r="D48" s="45"/>
      <c r="E48" s="45"/>
    </row>
    <row r="49" spans="2:5" s="59" customFormat="1" ht="12" customHeight="1">
      <c r="B49" s="43" t="s">
        <v>29</v>
      </c>
      <c r="C49" s="44"/>
      <c r="D49" s="58">
        <v>2022811</v>
      </c>
      <c r="E49" s="58">
        <v>1696028</v>
      </c>
    </row>
    <row r="50" spans="2:5" s="59" customFormat="1" ht="12" customHeight="1">
      <c r="B50" s="43"/>
      <c r="C50" s="44"/>
      <c r="D50" s="58"/>
      <c r="E50" s="58"/>
    </row>
    <row r="51" spans="2:5" s="59" customFormat="1" ht="12" customHeight="1">
      <c r="B51" s="43" t="s">
        <v>188</v>
      </c>
      <c r="C51" s="61"/>
      <c r="D51" s="58">
        <v>199753</v>
      </c>
      <c r="E51" s="58">
        <v>249384</v>
      </c>
    </row>
    <row r="52" spans="2:5" s="59" customFormat="1" ht="12" customHeight="1">
      <c r="B52" s="72" t="s">
        <v>33</v>
      </c>
      <c r="C52" s="118"/>
      <c r="D52" s="119"/>
      <c r="E52" s="119"/>
    </row>
    <row r="53" spans="2:5" s="59" customFormat="1" ht="12" customHeight="1">
      <c r="B53" s="72"/>
      <c r="C53" s="118"/>
      <c r="D53" s="119"/>
      <c r="E53" s="119"/>
    </row>
    <row r="54" spans="2:5" s="46" customFormat="1" ht="12" customHeight="1">
      <c r="B54" s="39" t="s">
        <v>186</v>
      </c>
      <c r="C54" s="40"/>
      <c r="D54" s="42"/>
      <c r="E54" s="58">
        <f>415900+700440</f>
        <v>1116340</v>
      </c>
    </row>
    <row r="55" spans="2:5" s="59" customFormat="1" ht="12" customHeight="1" thickBot="1">
      <c r="B55" s="65"/>
      <c r="C55" s="66"/>
      <c r="D55" s="67"/>
      <c r="E55" s="67"/>
    </row>
    <row r="56" spans="2:5" s="71" customFormat="1" ht="21.75" customHeight="1" thickBot="1" thickTop="1">
      <c r="B56" s="68" t="s">
        <v>34</v>
      </c>
      <c r="C56" s="69"/>
      <c r="D56" s="70">
        <f>SUM(D35:D54)</f>
        <v>14824106</v>
      </c>
      <c r="E56" s="70">
        <f>SUM(E35:E54)</f>
        <v>13147068</v>
      </c>
    </row>
    <row r="57" spans="2:5" s="60" customFormat="1" ht="12" customHeight="1" thickTop="1">
      <c r="B57" s="72"/>
      <c r="C57" s="73"/>
      <c r="D57" s="74"/>
      <c r="E57" s="74"/>
    </row>
    <row r="58" spans="2:5" s="76" customFormat="1" ht="12" customHeight="1">
      <c r="B58" s="54" t="s">
        <v>35</v>
      </c>
      <c r="C58" s="55"/>
      <c r="D58" s="75"/>
      <c r="E58" s="75"/>
    </row>
    <row r="59" spans="2:5" s="76" customFormat="1" ht="12" customHeight="1">
      <c r="B59" s="54" t="s">
        <v>36</v>
      </c>
      <c r="C59" s="55"/>
      <c r="D59" s="75"/>
      <c r="E59" s="75"/>
    </row>
    <row r="60" spans="2:5" s="76" customFormat="1" ht="12" customHeight="1">
      <c r="B60" s="54"/>
      <c r="C60" s="55"/>
      <c r="D60" s="75"/>
      <c r="E60" s="75"/>
    </row>
    <row r="61" spans="2:5" s="62" customFormat="1" ht="12" customHeight="1">
      <c r="B61" s="43" t="s">
        <v>23</v>
      </c>
      <c r="C61" s="44"/>
      <c r="D61" s="77">
        <v>185860</v>
      </c>
      <c r="E61" s="77">
        <v>258146</v>
      </c>
    </row>
    <row r="62" spans="2:5" s="62" customFormat="1" ht="12" customHeight="1">
      <c r="B62" s="43"/>
      <c r="C62" s="44"/>
      <c r="D62" s="58"/>
      <c r="E62" s="58"/>
    </row>
    <row r="63" spans="2:5" ht="12" customHeight="1">
      <c r="B63" s="39" t="s">
        <v>24</v>
      </c>
      <c r="C63" s="40"/>
      <c r="D63" s="41">
        <v>8429</v>
      </c>
      <c r="E63" s="41"/>
    </row>
    <row r="64" spans="2:5" s="25" customFormat="1" ht="12" customHeight="1">
      <c r="B64" s="39"/>
      <c r="C64" s="40"/>
      <c r="D64" s="42"/>
      <c r="E64" s="42"/>
    </row>
    <row r="65" spans="2:5" s="62" customFormat="1" ht="12" customHeight="1">
      <c r="B65" s="43" t="s">
        <v>25</v>
      </c>
      <c r="C65" s="44"/>
      <c r="D65" s="58">
        <v>1332510</v>
      </c>
      <c r="E65" s="58"/>
    </row>
    <row r="66" spans="2:5" s="63" customFormat="1" ht="12" customHeight="1">
      <c r="B66" s="43"/>
      <c r="C66" s="44"/>
      <c r="D66" s="45"/>
      <c r="E66" s="45"/>
    </row>
    <row r="67" spans="2:5" s="62" customFormat="1" ht="12" customHeight="1">
      <c r="B67" s="43" t="s">
        <v>26</v>
      </c>
      <c r="C67" s="44"/>
      <c r="D67" s="58">
        <v>230104</v>
      </c>
      <c r="E67" s="58"/>
    </row>
    <row r="68" spans="2:5" s="63" customFormat="1" ht="12" customHeight="1">
      <c r="B68" s="43"/>
      <c r="C68" s="44"/>
      <c r="D68" s="45"/>
      <c r="E68" s="45"/>
    </row>
    <row r="69" spans="2:5" s="47" customFormat="1" ht="12" customHeight="1">
      <c r="B69" s="39" t="s">
        <v>27</v>
      </c>
      <c r="C69" s="40"/>
      <c r="D69" s="41">
        <v>288944</v>
      </c>
      <c r="E69" s="41">
        <v>14031</v>
      </c>
    </row>
    <row r="70" spans="2:5" s="47" customFormat="1" ht="12" customHeight="1">
      <c r="B70" s="39"/>
      <c r="C70" s="40"/>
      <c r="D70" s="41"/>
      <c r="E70" s="41"/>
    </row>
    <row r="71" spans="2:5" s="60" customFormat="1" ht="12" customHeight="1">
      <c r="B71" s="43" t="s">
        <v>28</v>
      </c>
      <c r="C71" s="44"/>
      <c r="D71" s="58">
        <v>78120</v>
      </c>
      <c r="E71" s="45"/>
    </row>
    <row r="72" spans="2:5" s="60" customFormat="1" ht="12" customHeight="1">
      <c r="B72" s="43"/>
      <c r="C72" s="44"/>
      <c r="D72" s="45"/>
      <c r="E72" s="45"/>
    </row>
    <row r="73" spans="2:5" s="47" customFormat="1" ht="12" customHeight="1">
      <c r="B73" s="39" t="s">
        <v>29</v>
      </c>
      <c r="C73" s="40"/>
      <c r="D73" s="41">
        <v>17976</v>
      </c>
      <c r="E73" s="41"/>
    </row>
    <row r="74" spans="2:5" s="60" customFormat="1" ht="12" customHeight="1" thickBot="1">
      <c r="B74" s="79"/>
      <c r="C74" s="80"/>
      <c r="D74" s="175"/>
      <c r="E74" s="175"/>
    </row>
    <row r="75" spans="2:5" s="62" customFormat="1" ht="21.75" thickTop="1">
      <c r="B75" s="81" t="s">
        <v>37</v>
      </c>
      <c r="C75" s="82"/>
      <c r="D75" s="83">
        <f>SUM(D61:D73)</f>
        <v>2141943</v>
      </c>
      <c r="E75" s="83">
        <f>SUM(E61:E73)</f>
        <v>272177</v>
      </c>
    </row>
    <row r="76" spans="2:5" s="62" customFormat="1" ht="11.25">
      <c r="B76" s="84"/>
      <c r="C76" s="44"/>
      <c r="D76" s="57"/>
      <c r="E76" s="57"/>
    </row>
    <row r="77" spans="2:5" s="60" customFormat="1" ht="12" customHeight="1">
      <c r="B77" s="85" t="s">
        <v>38</v>
      </c>
      <c r="C77" s="86"/>
      <c r="D77" s="87"/>
      <c r="E77" s="87"/>
    </row>
    <row r="78" spans="2:5" s="60" customFormat="1" ht="12" customHeight="1" thickBot="1">
      <c r="B78" s="88" t="s">
        <v>39</v>
      </c>
      <c r="C78" s="89"/>
      <c r="D78" s="90">
        <f>SUM(D56,D75)</f>
        <v>16966049</v>
      </c>
      <c r="E78" s="90">
        <f>SUM(E56,E75)</f>
        <v>13419245</v>
      </c>
    </row>
    <row r="79" spans="2:5" s="4" customFormat="1" ht="24.75" customHeight="1" thickBot="1" thickTop="1">
      <c r="B79" s="91" t="s">
        <v>40</v>
      </c>
      <c r="C79" s="92"/>
      <c r="D79" s="93">
        <f>SUM(D31,D78)</f>
        <v>35434651</v>
      </c>
      <c r="E79" s="93">
        <f>SUM(E31,E78)</f>
        <v>31771103</v>
      </c>
    </row>
    <row r="80" spans="4:5" ht="12" customHeight="1" thickTop="1">
      <c r="D80" s="94"/>
      <c r="E80" s="94"/>
    </row>
    <row r="81" spans="4:5" ht="12" customHeight="1">
      <c r="D81" s="94"/>
      <c r="E81" s="94"/>
    </row>
    <row r="82" spans="4:5" ht="12" customHeight="1">
      <c r="D82" s="94"/>
      <c r="E82" s="94"/>
    </row>
    <row r="83" spans="4:5" ht="12" customHeight="1">
      <c r="D83" s="94"/>
      <c r="E83" s="94"/>
    </row>
    <row r="84" spans="3:5" ht="12" customHeight="1">
      <c r="C84" s="96" t="s">
        <v>197</v>
      </c>
      <c r="D84" s="96"/>
      <c r="E84" s="96"/>
    </row>
    <row r="85" spans="3:5" ht="12" customHeight="1">
      <c r="C85" s="96" t="s">
        <v>198</v>
      </c>
      <c r="D85" s="96"/>
      <c r="E85" s="96"/>
    </row>
    <row r="86" s="96" customFormat="1" ht="14.25">
      <c r="D86" s="96" t="s">
        <v>200</v>
      </c>
    </row>
    <row r="87" s="96" customFormat="1" ht="14.25"/>
    <row r="88" s="96" customFormat="1" ht="14.25"/>
    <row r="89" s="25" customFormat="1" ht="12" customHeight="1">
      <c r="C89" s="34"/>
    </row>
    <row r="90" s="25" customFormat="1" ht="12" customHeight="1">
      <c r="C90" s="34"/>
    </row>
    <row r="91" s="25" customFormat="1" ht="12" customHeight="1">
      <c r="C91" s="34"/>
    </row>
  </sheetData>
  <printOptions horizontalCentered="1"/>
  <pageMargins left="0.15748031496062992" right="0" top="0.984251968503937" bottom="0.984251968503937" header="0.1968503937007874" footer="0.1968503937007874"/>
  <pageSetup horizontalDpi="600" verticalDpi="600" orientation="portrait" paperSize="9" scale="90" r:id="rId1"/>
  <headerFooter alignWithMargins="0"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5:H34"/>
  <sheetViews>
    <sheetView workbookViewId="0" topLeftCell="A1">
      <selection activeCell="G38" sqref="G38"/>
    </sheetView>
  </sheetViews>
  <sheetFormatPr defaultColWidth="9.140625" defaultRowHeight="12.75"/>
  <cols>
    <col min="1" max="1" width="9.140625" style="98" customWidth="1"/>
    <col min="2" max="5" width="12.140625" style="98" customWidth="1"/>
    <col min="6" max="6" width="10.57421875" style="98" customWidth="1"/>
    <col min="7" max="7" width="12.421875" style="98" customWidth="1"/>
    <col min="8" max="8" width="12.57421875" style="98" customWidth="1"/>
    <col min="9" max="16384" width="9.140625" style="98" customWidth="1"/>
  </cols>
  <sheetData>
    <row r="5" ht="14.25">
      <c r="G5" s="120" t="s">
        <v>192</v>
      </c>
    </row>
    <row r="9" spans="2:8" s="2" customFormat="1" ht="15">
      <c r="B9" s="99" t="s">
        <v>113</v>
      </c>
      <c r="C9" s="99"/>
      <c r="D9" s="99"/>
      <c r="E9" s="99"/>
      <c r="F9" s="99"/>
      <c r="G9" s="99"/>
      <c r="H9" s="99"/>
    </row>
    <row r="10" spans="2:8" s="2" customFormat="1" ht="15">
      <c r="B10" s="99"/>
      <c r="C10" s="99"/>
      <c r="D10" s="99"/>
      <c r="E10" s="99"/>
      <c r="F10" s="99"/>
      <c r="G10" s="99"/>
      <c r="H10" s="99"/>
    </row>
    <row r="11" spans="2:8" s="2" customFormat="1" ht="15">
      <c r="B11" s="99" t="s">
        <v>114</v>
      </c>
      <c r="C11" s="99"/>
      <c r="D11" s="99"/>
      <c r="E11" s="99"/>
      <c r="F11" s="99"/>
      <c r="G11" s="99"/>
      <c r="H11" s="99"/>
    </row>
    <row r="12" spans="2:8" s="2" customFormat="1" ht="15">
      <c r="B12" s="99" t="s">
        <v>115</v>
      </c>
      <c r="C12" s="99"/>
      <c r="D12" s="99"/>
      <c r="E12" s="99"/>
      <c r="F12" s="99"/>
      <c r="G12" s="99"/>
      <c r="H12" s="99"/>
    </row>
    <row r="13" spans="2:8" s="2" customFormat="1" ht="15">
      <c r="B13" s="99" t="s">
        <v>36</v>
      </c>
      <c r="C13" s="99"/>
      <c r="D13" s="99"/>
      <c r="E13" s="99"/>
      <c r="F13" s="99"/>
      <c r="G13" s="99"/>
      <c r="H13" s="99"/>
    </row>
    <row r="17" spans="2:8" s="96" customFormat="1" ht="14.25">
      <c r="B17" s="101"/>
      <c r="C17" s="102"/>
      <c r="D17" s="103" t="s">
        <v>33</v>
      </c>
      <c r="E17" s="102"/>
      <c r="F17" s="104"/>
      <c r="G17" s="17" t="s">
        <v>2</v>
      </c>
      <c r="H17" s="17" t="s">
        <v>3</v>
      </c>
    </row>
    <row r="18" spans="2:8" s="96" customFormat="1" ht="14.25">
      <c r="B18" s="105"/>
      <c r="C18" s="106"/>
      <c r="D18" s="106"/>
      <c r="E18" s="106"/>
      <c r="F18" s="107"/>
      <c r="G18" s="18">
        <v>2005</v>
      </c>
      <c r="H18" s="18">
        <v>2006</v>
      </c>
    </row>
    <row r="19" spans="2:8" ht="26.25" customHeight="1">
      <c r="B19" s="108" t="s">
        <v>116</v>
      </c>
      <c r="C19" s="109"/>
      <c r="D19" s="109"/>
      <c r="E19" s="109"/>
      <c r="F19" s="110"/>
      <c r="G19" s="111">
        <v>185860</v>
      </c>
      <c r="H19" s="121">
        <v>258146</v>
      </c>
    </row>
    <row r="20" spans="2:8" ht="26.25" customHeight="1">
      <c r="B20" s="108" t="s">
        <v>117</v>
      </c>
      <c r="C20" s="109"/>
      <c r="D20" s="109"/>
      <c r="E20" s="109"/>
      <c r="F20" s="110"/>
      <c r="G20" s="111">
        <v>8429</v>
      </c>
      <c r="H20" s="121"/>
    </row>
    <row r="21" spans="2:8" ht="26.25" customHeight="1">
      <c r="B21" s="108" t="s">
        <v>118</v>
      </c>
      <c r="C21" s="109"/>
      <c r="D21" s="109"/>
      <c r="E21" s="109"/>
      <c r="F21" s="110"/>
      <c r="G21" s="111">
        <v>1332510</v>
      </c>
      <c r="H21" s="121"/>
    </row>
    <row r="22" spans="2:8" ht="26.25" customHeight="1">
      <c r="B22" s="108" t="s">
        <v>119</v>
      </c>
      <c r="C22" s="109"/>
      <c r="D22" s="109"/>
      <c r="E22" s="109"/>
      <c r="F22" s="110"/>
      <c r="G22" s="111">
        <v>230104</v>
      </c>
      <c r="H22" s="121"/>
    </row>
    <row r="23" spans="2:8" ht="26.25" customHeight="1">
      <c r="B23" s="108" t="s">
        <v>120</v>
      </c>
      <c r="C23" s="109"/>
      <c r="D23" s="109"/>
      <c r="E23" s="109"/>
      <c r="F23" s="110"/>
      <c r="G23" s="111">
        <v>288944</v>
      </c>
      <c r="H23" s="121">
        <v>14031</v>
      </c>
    </row>
    <row r="24" spans="2:8" ht="26.25" customHeight="1">
      <c r="B24" s="108" t="s">
        <v>121</v>
      </c>
      <c r="C24" s="109"/>
      <c r="D24" s="109"/>
      <c r="E24" s="109"/>
      <c r="F24" s="110"/>
      <c r="G24" s="111">
        <v>78120</v>
      </c>
      <c r="H24" s="121"/>
    </row>
    <row r="25" spans="2:8" ht="26.25" customHeight="1">
      <c r="B25" s="108" t="s">
        <v>122</v>
      </c>
      <c r="C25" s="109"/>
      <c r="D25" s="109"/>
      <c r="E25" s="109"/>
      <c r="F25" s="110"/>
      <c r="G25" s="111">
        <v>17976</v>
      </c>
      <c r="H25" s="121"/>
    </row>
    <row r="26" spans="2:8" s="96" customFormat="1" ht="26.25" customHeight="1">
      <c r="B26" s="108" t="s">
        <v>123</v>
      </c>
      <c r="C26" s="112"/>
      <c r="D26" s="112"/>
      <c r="E26" s="112"/>
      <c r="F26" s="113"/>
      <c r="G26" s="114">
        <f>SUM(G19:G25)</f>
        <v>2141943</v>
      </c>
      <c r="H26" s="114">
        <f>SUM(H19:H25)</f>
        <v>272177</v>
      </c>
    </row>
    <row r="30" spans="6:8" ht="14.25">
      <c r="F30" s="96" t="s">
        <v>197</v>
      </c>
      <c r="G30" s="96"/>
      <c r="H30" s="96"/>
    </row>
    <row r="31" spans="6:8" ht="14.25">
      <c r="F31" s="96" t="s">
        <v>198</v>
      </c>
      <c r="G31" s="96"/>
      <c r="H31" s="96"/>
    </row>
    <row r="32" spans="6:8" ht="14.25">
      <c r="F32" s="96"/>
      <c r="G32" s="96" t="s">
        <v>200</v>
      </c>
      <c r="H32" s="96"/>
    </row>
    <row r="34" spans="4:6" s="30" customFormat="1" ht="12" customHeight="1">
      <c r="D34" s="64"/>
      <c r="E34" s="94"/>
      <c r="F34" s="94"/>
    </row>
    <row r="35" s="30" customFormat="1" ht="12" customHeight="1"/>
    <row r="36" s="30" customFormat="1" ht="12" customHeight="1"/>
    <row r="37" s="96" customFormat="1" ht="14.25"/>
  </sheetData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9"/>
  <sheetViews>
    <sheetView workbookViewId="0" topLeftCell="A1">
      <selection activeCell="C40" sqref="C40"/>
    </sheetView>
  </sheetViews>
  <sheetFormatPr defaultColWidth="9.140625" defaultRowHeight="12.75"/>
  <cols>
    <col min="1" max="1" width="8.57421875" style="14" customWidth="1"/>
    <col min="2" max="2" width="6.7109375" style="14" customWidth="1"/>
    <col min="3" max="3" width="36.8515625" style="14" customWidth="1"/>
    <col min="4" max="4" width="12.7109375" style="14" customWidth="1"/>
    <col min="5" max="5" width="13.57421875" style="14" customWidth="1"/>
    <col min="6" max="6" width="12.00390625" style="14" customWidth="1"/>
    <col min="7" max="7" width="12.28125" style="14" customWidth="1"/>
    <col min="8" max="16384" width="9.140625" style="14" customWidth="1"/>
  </cols>
  <sheetData>
    <row r="1" ht="12.75">
      <c r="D1" s="4" t="s">
        <v>193</v>
      </c>
    </row>
    <row r="6" spans="2:6" ht="15">
      <c r="B6" s="177" t="s">
        <v>124</v>
      </c>
      <c r="C6" s="177"/>
      <c r="D6" s="177"/>
      <c r="E6" s="177"/>
      <c r="F6" s="3"/>
    </row>
    <row r="8" spans="2:5" ht="12.75">
      <c r="B8" s="176" t="s">
        <v>125</v>
      </c>
      <c r="C8" s="176"/>
      <c r="D8" s="176"/>
      <c r="E8" s="176"/>
    </row>
    <row r="9" spans="2:5" ht="12.75">
      <c r="B9" s="176" t="s">
        <v>195</v>
      </c>
      <c r="C9" s="176"/>
      <c r="D9" s="176"/>
      <c r="E9" s="176"/>
    </row>
    <row r="10" spans="2:5" ht="12.75">
      <c r="B10" s="176" t="s">
        <v>196</v>
      </c>
      <c r="C10" s="176"/>
      <c r="D10" s="176"/>
      <c r="E10" s="176"/>
    </row>
    <row r="11" spans="2:5" ht="12.75">
      <c r="B11" s="176" t="s">
        <v>194</v>
      </c>
      <c r="C11" s="176"/>
      <c r="D11" s="176"/>
      <c r="E11" s="176"/>
    </row>
    <row r="13" ht="13.5" thickBot="1"/>
    <row r="14" spans="2:5" ht="12.75">
      <c r="B14" s="122" t="s">
        <v>126</v>
      </c>
      <c r="C14" s="116" t="s">
        <v>127</v>
      </c>
      <c r="D14" s="116" t="s">
        <v>42</v>
      </c>
      <c r="E14" s="123" t="s">
        <v>43</v>
      </c>
    </row>
    <row r="15" spans="2:7" ht="12.75">
      <c r="B15" s="124" t="s">
        <v>128</v>
      </c>
      <c r="C15" s="11" t="s">
        <v>129</v>
      </c>
      <c r="D15" s="125"/>
      <c r="E15" s="126"/>
      <c r="F15" s="9"/>
      <c r="G15" s="9"/>
    </row>
    <row r="16" spans="2:5" ht="13.5" thickBot="1">
      <c r="B16" s="127">
        <v>1</v>
      </c>
      <c r="C16" s="128">
        <v>2</v>
      </c>
      <c r="D16" s="128">
        <v>3</v>
      </c>
      <c r="E16" s="129">
        <v>4</v>
      </c>
    </row>
    <row r="17" spans="2:5" ht="12.75">
      <c r="B17" s="130" t="s">
        <v>130</v>
      </c>
      <c r="C17" s="131" t="s">
        <v>131</v>
      </c>
      <c r="D17" s="15"/>
      <c r="E17" s="132"/>
    </row>
    <row r="18" spans="2:5" ht="12.75">
      <c r="B18" s="124"/>
      <c r="C18" s="133" t="s">
        <v>132</v>
      </c>
      <c r="D18" s="16">
        <f>SUM(D21,D24,D28)</f>
        <v>1267239</v>
      </c>
      <c r="E18" s="134">
        <f>SUM(E21,E24,E28)</f>
        <v>700000</v>
      </c>
    </row>
    <row r="19" spans="2:5" ht="12.75">
      <c r="B19" s="117" t="s">
        <v>133</v>
      </c>
      <c r="C19" s="135" t="s">
        <v>134</v>
      </c>
      <c r="D19" s="13"/>
      <c r="E19" s="136"/>
    </row>
    <row r="20" spans="2:5" ht="12.75">
      <c r="B20" s="117"/>
      <c r="C20" s="135" t="s">
        <v>135</v>
      </c>
      <c r="D20" s="15"/>
      <c r="E20" s="132"/>
    </row>
    <row r="21" spans="2:5" ht="12.75">
      <c r="B21" s="137"/>
      <c r="C21" s="138" t="s">
        <v>136</v>
      </c>
      <c r="D21" s="16">
        <v>0</v>
      </c>
      <c r="E21" s="134">
        <v>0</v>
      </c>
    </row>
    <row r="22" spans="2:5" ht="12.75">
      <c r="B22" s="139" t="s">
        <v>137</v>
      </c>
      <c r="C22" s="140" t="s">
        <v>138</v>
      </c>
      <c r="D22" s="141"/>
      <c r="E22" s="142"/>
    </row>
    <row r="23" spans="2:5" ht="12.75">
      <c r="B23" s="117"/>
      <c r="C23" s="135" t="s">
        <v>139</v>
      </c>
      <c r="D23" s="135"/>
      <c r="E23" s="153"/>
    </row>
    <row r="24" spans="2:5" ht="12.75">
      <c r="B24" s="137"/>
      <c r="C24" s="138" t="s">
        <v>140</v>
      </c>
      <c r="D24" s="15">
        <v>539770</v>
      </c>
      <c r="E24" s="132">
        <v>100000</v>
      </c>
    </row>
    <row r="25" spans="2:5" ht="12.75">
      <c r="B25" s="139"/>
      <c r="C25" s="140"/>
      <c r="D25" s="141"/>
      <c r="E25" s="142"/>
    </row>
    <row r="26" spans="2:5" ht="12.75">
      <c r="B26" s="117" t="s">
        <v>141</v>
      </c>
      <c r="C26" s="135" t="s">
        <v>142</v>
      </c>
      <c r="D26" s="15"/>
      <c r="E26" s="132"/>
    </row>
    <row r="27" spans="2:5" ht="12.75">
      <c r="B27" s="117"/>
      <c r="C27" s="135" t="s">
        <v>143</v>
      </c>
      <c r="D27" s="15"/>
      <c r="E27" s="132"/>
    </row>
    <row r="28" spans="2:5" ht="12.75">
      <c r="B28" s="117"/>
      <c r="C28" s="135" t="s">
        <v>144</v>
      </c>
      <c r="D28" s="143">
        <v>727469</v>
      </c>
      <c r="E28" s="144">
        <v>600000</v>
      </c>
    </row>
    <row r="29" spans="2:5" ht="13.5" thickBot="1">
      <c r="B29" s="137"/>
      <c r="C29" s="138"/>
      <c r="D29" s="16"/>
      <c r="E29" s="134"/>
    </row>
    <row r="30" spans="2:5" ht="21" customHeight="1" thickBot="1" thickTop="1">
      <c r="B30" s="145"/>
      <c r="C30" s="146" t="s">
        <v>145</v>
      </c>
      <c r="D30" s="147">
        <f>SUM(D18)</f>
        <v>1267239</v>
      </c>
      <c r="E30" s="154">
        <f>SUM(E18)</f>
        <v>700000</v>
      </c>
    </row>
    <row r="31" spans="2:5" ht="12.75">
      <c r="B31" s="115"/>
      <c r="D31" s="97"/>
      <c r="E31" s="97"/>
    </row>
    <row r="32" spans="2:5" ht="12.75">
      <c r="B32" s="115"/>
      <c r="D32" s="97"/>
      <c r="E32" s="97"/>
    </row>
    <row r="33" spans="2:5" ht="12.75">
      <c r="B33" s="115"/>
      <c r="D33" s="97"/>
      <c r="E33" s="97"/>
    </row>
    <row r="34" spans="2:5" ht="12.75">
      <c r="B34" s="115"/>
      <c r="D34" s="97"/>
      <c r="E34" s="97"/>
    </row>
    <row r="35" spans="2:5" ht="12.75">
      <c r="B35" s="115"/>
      <c r="D35" s="97"/>
      <c r="E35" s="97"/>
    </row>
    <row r="36" spans="2:5" ht="12.75">
      <c r="B36" s="115"/>
      <c r="D36" s="97"/>
      <c r="E36" s="97"/>
    </row>
    <row r="37" spans="2:5" ht="12.75">
      <c r="B37" s="115"/>
      <c r="D37" s="97"/>
      <c r="E37" s="97"/>
    </row>
    <row r="38" spans="2:5" ht="12.75">
      <c r="B38" s="115"/>
      <c r="D38" s="97"/>
      <c r="E38" s="97"/>
    </row>
    <row r="39" s="4" customFormat="1" ht="12.75"/>
    <row r="40" s="4" customFormat="1" ht="12.75"/>
    <row r="41" spans="3:4" s="4" customFormat="1" ht="12.75">
      <c r="C41" s="148"/>
      <c r="D41" s="4" t="s">
        <v>197</v>
      </c>
    </row>
    <row r="42" spans="3:6" ht="12.75">
      <c r="C42" s="149"/>
      <c r="D42" s="4" t="s">
        <v>198</v>
      </c>
      <c r="E42" s="4"/>
      <c r="F42" s="4"/>
    </row>
    <row r="43" spans="4:6" ht="12.75">
      <c r="D43" s="4"/>
      <c r="E43" s="4" t="s">
        <v>201</v>
      </c>
      <c r="F43" s="4"/>
    </row>
    <row r="50" ht="12.75" hidden="1">
      <c r="C50" s="4" t="s">
        <v>146</v>
      </c>
    </row>
    <row r="51" spans="3:5" ht="12.75" hidden="1">
      <c r="C51" s="14" t="s">
        <v>147</v>
      </c>
      <c r="D51" s="14">
        <v>20000</v>
      </c>
      <c r="E51" s="14">
        <v>20233</v>
      </c>
    </row>
    <row r="52" spans="3:5" ht="12.75" hidden="1">
      <c r="C52" s="14" t="s">
        <v>148</v>
      </c>
      <c r="D52" s="14">
        <v>200</v>
      </c>
      <c r="E52" s="14">
        <v>667</v>
      </c>
    </row>
    <row r="53" spans="3:5" ht="12.75" hidden="1">
      <c r="C53" s="14" t="s">
        <v>149</v>
      </c>
      <c r="D53" s="14">
        <v>0</v>
      </c>
      <c r="E53" s="14">
        <v>0</v>
      </c>
    </row>
    <row r="54" spans="3:5" ht="12.75" hidden="1">
      <c r="C54" s="14" t="s">
        <v>41</v>
      </c>
      <c r="D54" s="14">
        <v>250</v>
      </c>
      <c r="E54" s="14">
        <v>277</v>
      </c>
    </row>
    <row r="55" spans="3:5" ht="12.75" hidden="1">
      <c r="C55" s="14" t="s">
        <v>150</v>
      </c>
      <c r="D55" s="14">
        <v>8000</v>
      </c>
      <c r="E55" s="14">
        <v>8900</v>
      </c>
    </row>
    <row r="56" spans="3:5" ht="12.75" hidden="1">
      <c r="C56" s="14" t="s">
        <v>151</v>
      </c>
      <c r="D56" s="14">
        <v>19900</v>
      </c>
      <c r="E56" s="14">
        <v>19000</v>
      </c>
    </row>
    <row r="57" spans="3:5" ht="12.75" hidden="1">
      <c r="C57" s="14" t="s">
        <v>152</v>
      </c>
      <c r="D57" s="150">
        <v>3000</v>
      </c>
      <c r="E57" s="150">
        <v>5000</v>
      </c>
    </row>
    <row r="58" spans="4:5" ht="13.5" hidden="1" thickBot="1">
      <c r="D58" s="95">
        <f>SUM(D51:D57)</f>
        <v>51350</v>
      </c>
      <c r="E58" s="95">
        <f>SUM(E51:E57)</f>
        <v>54077</v>
      </c>
    </row>
    <row r="59" ht="12.75" hidden="1"/>
    <row r="60" ht="12.75" hidden="1"/>
    <row r="61" ht="12.75" hidden="1"/>
    <row r="62" spans="3:5" ht="12.75" hidden="1">
      <c r="C62" s="14" t="s">
        <v>153</v>
      </c>
      <c r="D62" s="4">
        <f>SUM(D63:D64)</f>
        <v>-22694</v>
      </c>
      <c r="E62" s="4">
        <f>SUM(E63:E64)</f>
        <v>0</v>
      </c>
    </row>
    <row r="63" spans="3:4" ht="12.75" hidden="1">
      <c r="C63" s="14" t="s">
        <v>154</v>
      </c>
      <c r="D63" s="14">
        <v>-21249</v>
      </c>
    </row>
    <row r="64" spans="3:4" ht="12.75" hidden="1">
      <c r="C64" s="14" t="s">
        <v>155</v>
      </c>
      <c r="D64" s="14">
        <v>-1445</v>
      </c>
    </row>
    <row r="65" spans="3:5" ht="12.75" hidden="1">
      <c r="C65" s="14" t="s">
        <v>156</v>
      </c>
      <c r="D65" s="4">
        <f>SUM(D66)</f>
        <v>-72803</v>
      </c>
      <c r="E65" s="4">
        <f>SUM(E66)</f>
        <v>0</v>
      </c>
    </row>
    <row r="66" spans="3:4" ht="12.75" hidden="1">
      <c r="C66" s="14" t="s">
        <v>154</v>
      </c>
      <c r="D66" s="14">
        <v>-72803</v>
      </c>
    </row>
    <row r="67" spans="3:5" ht="12.75" hidden="1">
      <c r="C67" s="14" t="s">
        <v>157</v>
      </c>
      <c r="D67" s="4">
        <f>SUM(D68)</f>
        <v>-89282</v>
      </c>
      <c r="E67" s="4">
        <f>SUM(E68)</f>
        <v>0</v>
      </c>
    </row>
    <row r="68" spans="3:5" ht="12.75" hidden="1">
      <c r="C68" s="14" t="s">
        <v>154</v>
      </c>
      <c r="D68" s="150">
        <v>-89282</v>
      </c>
      <c r="E68" s="150"/>
    </row>
    <row r="69" spans="4:5" ht="13.5" hidden="1" thickBot="1">
      <c r="D69" s="151">
        <f>SUM(D62,D65,D67)</f>
        <v>-184779</v>
      </c>
      <c r="E69" s="151">
        <f>SUM(E62,E65,E67)</f>
        <v>0</v>
      </c>
    </row>
    <row r="70" ht="12.75" hidden="1"/>
    <row r="71" ht="12.75" hidden="1"/>
  </sheetData>
  <mergeCells count="5">
    <mergeCell ref="B11:E11"/>
    <mergeCell ref="B6:E6"/>
    <mergeCell ref="B8:E8"/>
    <mergeCell ref="B9:E9"/>
    <mergeCell ref="B10:E10"/>
  </mergeCells>
  <printOptions horizontalCentered="1"/>
  <pageMargins left="0.15748031496062992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dgavrailova</dc:creator>
  <cp:keywords/>
  <dc:description/>
  <cp:lastModifiedBy>Tihomir Manov</cp:lastModifiedBy>
  <cp:lastPrinted>2006-02-24T08:22:53Z</cp:lastPrinted>
  <dcterms:created xsi:type="dcterms:W3CDTF">2005-01-26T12:56:23Z</dcterms:created>
  <dcterms:modified xsi:type="dcterms:W3CDTF">2006-03-01T12:51:36Z</dcterms:modified>
  <cp:category/>
  <cp:version/>
  <cp:contentType/>
  <cp:contentStatus/>
</cp:coreProperties>
</file>