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1" activeTab="1"/>
  </bookViews>
  <sheets>
    <sheet name="komp.prom.12.12.2005g." sheetId="1" r:id="rId1"/>
    <sheet name="ob.savet-28.12.2005g." sheetId="2" r:id="rId2"/>
  </sheets>
  <definedNames>
    <definedName name="_xlnm.Print_Titles" localSheetId="1">'ob.savet-28.12.2005g.'!$5:$9</definedName>
  </definedNames>
  <calcPr fullCalcOnLoad="1"/>
</workbook>
</file>

<file path=xl/sharedStrings.xml><?xml version="1.0" encoding="utf-8"?>
<sst xmlns="http://schemas.openxmlformats.org/spreadsheetml/2006/main" count="660" uniqueCount="271">
  <si>
    <t xml:space="preserve">                                         В С И Ч К О :</t>
  </si>
  <si>
    <t xml:space="preserve">                                              ЦЕЛЕВА СУБСИДИЯ</t>
  </si>
  <si>
    <t xml:space="preserve">                                              ФОНД  "ПРИВАТИЗАЦИЯ"</t>
  </si>
  <si>
    <t xml:space="preserve">                                             СОБСТВ.  БЮДЖ.  СРЕДСТВА</t>
  </si>
  <si>
    <t xml:space="preserve">                                             БАНКОВ  КРЕДИТ</t>
  </si>
  <si>
    <t xml:space="preserve">                                             ДРУГИ  ИЗВ.  БЮДЖ.  СРЕДСТВА</t>
  </si>
  <si>
    <t>БИЛО</t>
  </si>
  <si>
    <t>СТАВА</t>
  </si>
  <si>
    <t>ПРОМЯНА</t>
  </si>
  <si>
    <t xml:space="preserve"> /+/- /</t>
  </si>
  <si>
    <t>ВСИЧКО РАЗХОДИ:</t>
  </si>
  <si>
    <t>5100  ОСНОВЕН  РЕМОНТ НА ДМА</t>
  </si>
  <si>
    <t>Функция 03 Образование</t>
  </si>
  <si>
    <t>ОБЕКТИ</t>
  </si>
  <si>
    <t>ЕГ "Професор д-р Асен Златаров" - санитарни възли</t>
  </si>
  <si>
    <t>Хуманитарна гимназия "Кирил и Методий" - ІІ етап</t>
  </si>
  <si>
    <t>ПМГ "Васил Друмев" - ел. инсталация</t>
  </si>
  <si>
    <t>ЦДГ"Соня" - фасади, вертикална планировка</t>
  </si>
  <si>
    <t>ЦДГ"Слънце" - ОВИ</t>
  </si>
  <si>
    <t>ОДЗ "Св. Св. Кирил и Методий"</t>
  </si>
  <si>
    <t>Функция 04 Здравеопазване</t>
  </si>
  <si>
    <t>Покрив ДЯ "Зорница" - гр. Дебелец</t>
  </si>
  <si>
    <t>Детска млечна кухня</t>
  </si>
  <si>
    <t>Функция 05  Социално осигур., подпомагане и грижи</t>
  </si>
  <si>
    <t>Социален патронаж - Дебелец</t>
  </si>
  <si>
    <t>5200  ПРИДОБИВАНЕ НА ДМА</t>
  </si>
  <si>
    <t>Функция 01 Общи държавни служби</t>
  </si>
  <si>
    <t>5201 Придобиване на компютри и хардуер</t>
  </si>
  <si>
    <t xml:space="preserve">Компютри </t>
  </si>
  <si>
    <t>Сървъри</t>
  </si>
  <si>
    <t>5203 Придобиване на др. оборудване машини и съоръжения</t>
  </si>
  <si>
    <t xml:space="preserve">Климатици </t>
  </si>
  <si>
    <t xml:space="preserve">Ксерокси </t>
  </si>
  <si>
    <t>Охранителни видеокамери</t>
  </si>
  <si>
    <t>Озвучителна мултимедийна система гр. Килифарево</t>
  </si>
  <si>
    <t>5204 Придобиване на транспортни средства</t>
  </si>
  <si>
    <t>Автомобили на лизинг</t>
  </si>
  <si>
    <t>5206 Инфраструктурни обекти</t>
  </si>
  <si>
    <t xml:space="preserve">Реконструкция сграда  Община  Велико Търново - етажи </t>
  </si>
  <si>
    <t>Реконструкция сграда  Община  Велико Търново - покрив</t>
  </si>
  <si>
    <t>Здравен дом с. Никюп</t>
  </si>
  <si>
    <t>Реконструкция  сгради  -  кметства в т. ч. :</t>
  </si>
  <si>
    <t>с. Беляковец</t>
  </si>
  <si>
    <t>с. Балван</t>
  </si>
  <si>
    <t xml:space="preserve">с. Водолей </t>
  </si>
  <si>
    <t>гр. Дебелец</t>
  </si>
  <si>
    <t>гр. Килифарево</t>
  </si>
  <si>
    <t>с. Леденик</t>
  </si>
  <si>
    <t>Реконструкция актова зала СОУ "Вела Благоева"</t>
  </si>
  <si>
    <t>Площадков водопровод СОУ "Вела Благоева"</t>
  </si>
  <si>
    <t>Реконструкция покриви СОУ "Вела Благоева"</t>
  </si>
  <si>
    <t>Реконструкция ОВ  СОУ "Владимир Комаров"</t>
  </si>
  <si>
    <t>Реконструкция плувен басеин СОУ "Емилиян Станев"</t>
  </si>
  <si>
    <t>Подпорна стена - англ. двор  СОУ "Емилиян Станев"</t>
  </si>
  <si>
    <t>Реконструкция покриви СОУ "Бачо Киро" - инженеринг</t>
  </si>
  <si>
    <t xml:space="preserve">Реконструкция покриви СОУ "В. Комаров" </t>
  </si>
  <si>
    <t>ПМГ "В. Друмев" - покрив над котелно</t>
  </si>
  <si>
    <t>Реконструкция покриви СОУ "Г. С. Раковски"</t>
  </si>
  <si>
    <t>Реконструкция огради ДГ"Р.Княгиня"; ДГ"Иванка Ботева" ;ДЯ" Пролет"</t>
  </si>
  <si>
    <r>
      <t xml:space="preserve">ЕГ "Проф. Асен Златаров" - </t>
    </r>
    <r>
      <rPr>
        <b/>
        <sz val="14"/>
        <rFont val="Tahoma"/>
        <family val="2"/>
      </rPr>
      <t>газификация</t>
    </r>
  </si>
  <si>
    <r>
      <t xml:space="preserve">ПМГ "Васил Друмев" - </t>
    </r>
    <r>
      <rPr>
        <b/>
        <sz val="14"/>
        <rFont val="Tahoma"/>
        <family val="2"/>
      </rPr>
      <t>газификация</t>
    </r>
  </si>
  <si>
    <r>
      <t xml:space="preserve">СОУ "Патриарх Евтимий" - </t>
    </r>
    <r>
      <rPr>
        <b/>
        <sz val="14"/>
        <rFont val="Tahoma"/>
        <family val="2"/>
      </rPr>
      <t>газификация</t>
    </r>
  </si>
  <si>
    <r>
      <t xml:space="preserve">ОДЗ "Здравец" - </t>
    </r>
    <r>
      <rPr>
        <b/>
        <sz val="14"/>
        <rFont val="Tahoma"/>
        <family val="2"/>
      </rPr>
      <t>газификация</t>
    </r>
  </si>
  <si>
    <r>
      <t xml:space="preserve">ЦДГ "Слънце" - </t>
    </r>
    <r>
      <rPr>
        <b/>
        <sz val="14"/>
        <rFont val="Tahoma"/>
        <family val="2"/>
      </rPr>
      <t>газификация</t>
    </r>
  </si>
  <si>
    <r>
      <t xml:space="preserve">ЦДГ "Соня" - </t>
    </r>
    <r>
      <rPr>
        <b/>
        <sz val="14"/>
        <rFont val="Tahoma"/>
        <family val="2"/>
      </rPr>
      <t>газификация</t>
    </r>
  </si>
  <si>
    <r>
      <t xml:space="preserve">ОУ "Отец Паисий"  -  </t>
    </r>
    <r>
      <rPr>
        <b/>
        <sz val="14"/>
        <rFont val="Tahoma"/>
        <family val="2"/>
      </rPr>
      <t>с. Самоводене</t>
    </r>
  </si>
  <si>
    <t>ППР/ в рамките на 5206 / 03 Образование</t>
  </si>
  <si>
    <t>ППР - Подпорна стена  СОУ "Емилиян Станев"</t>
  </si>
  <si>
    <r>
      <t xml:space="preserve">ДЯ "Слънце" - </t>
    </r>
    <r>
      <rPr>
        <b/>
        <sz val="14"/>
        <rFont val="Tahoma"/>
        <family val="2"/>
      </rPr>
      <t>газификация</t>
    </r>
  </si>
  <si>
    <r>
      <t xml:space="preserve">ДЯ "Мечо Пух" - </t>
    </r>
    <r>
      <rPr>
        <b/>
        <sz val="14"/>
        <rFont val="Tahoma"/>
        <family val="2"/>
      </rPr>
      <t>газификация</t>
    </r>
  </si>
  <si>
    <t>ППР/ в рамките на 5206 / Здравеопазване</t>
  </si>
  <si>
    <t>Отделяне Детска млечна кухня - инсталации, архитектура</t>
  </si>
  <si>
    <t>Реконструкция покрив старчески дом - гр. В. Търново</t>
  </si>
  <si>
    <t>Защитено жилище - гр. Дебелец - обособяване</t>
  </si>
  <si>
    <t>Дялово участие ДВУИ - С. Церова Кория</t>
  </si>
  <si>
    <t>ППР/ в рамките на 5206 / Социално осигур., подпомагане и грижи</t>
  </si>
  <si>
    <t>Защитено жилище - гр. Дебелец - конструктивно укрепване ; покрив</t>
  </si>
  <si>
    <t>Функция 06 Жил. строит., Б К С и опазв. окол. среда</t>
  </si>
  <si>
    <t>5205 Придобиване на стопански инвентар</t>
  </si>
  <si>
    <t xml:space="preserve">с. Арбанаси </t>
  </si>
  <si>
    <t>с. Габровци</t>
  </si>
  <si>
    <t xml:space="preserve">с. Къпиново </t>
  </si>
  <si>
    <t>с. Ново село</t>
  </si>
  <si>
    <t>с. Плаково</t>
  </si>
  <si>
    <t>с. Присово</t>
  </si>
  <si>
    <t>с. Русаля</t>
  </si>
  <si>
    <t>с. Ялово</t>
  </si>
  <si>
    <t>Възрожденска къща ул. "Крайбрежна" 10 - 12</t>
  </si>
  <si>
    <t>Възрожденска къща ул. "Крайбрежна" 12 А</t>
  </si>
  <si>
    <t>Възрожденска къща ул. "Гурко" 40 - 42</t>
  </si>
  <si>
    <t>Тротоарна настилка - ул. "Георги Измирлиев" гр. Велико Търново</t>
  </si>
  <si>
    <t xml:space="preserve">Улично осветление и верт. план. кв. 379 </t>
  </si>
  <si>
    <t>Тротоарна настилка - ул. "Иларион Драгостинов" гр. Велико Търново</t>
  </si>
  <si>
    <t>Изграждане улици ЖК"Картала" в т.ч.:- ул."Ст. Михайловски"</t>
  </si>
  <si>
    <t>Изграждане ул. ЖК"Бузлуджа" в т.ч.:- ул. Зона"Запад"-кв.336</t>
  </si>
  <si>
    <t>Изграждане ул."Козлодуй"-ул."7-ми юли" гр. Велико Търново</t>
  </si>
  <si>
    <t>Отводняване ул. "Панайот Типографов"</t>
  </si>
  <si>
    <t>В и К - АРБАНАСИ - дялово участие по ФАР</t>
  </si>
  <si>
    <t>Изграждане на напоителна система за тревните площи в парка на кв."Картала"ВТ</t>
  </si>
  <si>
    <t>Водоснабдяване с. Габровци - дялово участие ПУДОС</t>
  </si>
  <si>
    <t>Изграждане ул."Любен Каравелов" гр. Велико Търново</t>
  </si>
  <si>
    <t>Ремонт на обществени тоалетни - кметство  с. Арбанаси</t>
  </si>
  <si>
    <t>Проект за финансово управление на публичната инфраструктура в т.ч.:</t>
  </si>
  <si>
    <t xml:space="preserve"> - Улици ЖК "Бузлуджа" гр. Велико Търново</t>
  </si>
  <si>
    <t xml:space="preserve"> - Улици ЖК "Света гора" гр. Велико Търново</t>
  </si>
  <si>
    <t xml:space="preserve"> - Улици ЖК "К. Фичето" гр. Велико Търново</t>
  </si>
  <si>
    <t xml:space="preserve"> - Улици Кметства</t>
  </si>
  <si>
    <t xml:space="preserve"> - Улици Централна градска част гр. Велико Търново</t>
  </si>
  <si>
    <t xml:space="preserve"> - Улици ЖК "Акация" и ЖК "Картала" гр. Велико Търново</t>
  </si>
  <si>
    <t>Реконструкция улици  -  кметства  в  т. ч. :</t>
  </si>
  <si>
    <t>с. Арбанаси</t>
  </si>
  <si>
    <t>с. Ветринци</t>
  </si>
  <si>
    <t>с. Войнежа</t>
  </si>
  <si>
    <t>с. Дичин</t>
  </si>
  <si>
    <t>с. Малки Чифлик</t>
  </si>
  <si>
    <t>с. Миндя</t>
  </si>
  <si>
    <t>с. Пушево</t>
  </si>
  <si>
    <t>с. Церова кория</t>
  </si>
  <si>
    <t>с. Шемшево</t>
  </si>
  <si>
    <t>Реконструкция  гробищни  паркове  -  кметства  в  т. ч. :</t>
  </si>
  <si>
    <t>с. Велчево</t>
  </si>
  <si>
    <t>с. Водолей</t>
  </si>
  <si>
    <t>с. Големани</t>
  </si>
  <si>
    <t>с. Пчелище</t>
  </si>
  <si>
    <t>с. Ресен</t>
  </si>
  <si>
    <t>с. Хотница</t>
  </si>
  <si>
    <t>с. Церова Кория</t>
  </si>
  <si>
    <t xml:space="preserve">с. Шереметя </t>
  </si>
  <si>
    <t>Реконструкция  паркове  и  детски площадки-кметства  в  т. ч. :</t>
  </si>
  <si>
    <t>с. Никюп</t>
  </si>
  <si>
    <t>Дялово участие "Красива България" 2005</t>
  </si>
  <si>
    <t>Реконструкция  местни  водоизточници  -  кметства  в  т. ч. :</t>
  </si>
  <si>
    <t>с. Буковец</t>
  </si>
  <si>
    <t>с. Големани - Завършване и въвеждане в експлоатация на водопроводен обект</t>
  </si>
  <si>
    <t>с. Емен</t>
  </si>
  <si>
    <t>с. Момин сбор</t>
  </si>
  <si>
    <t>с. Райковци</t>
  </si>
  <si>
    <t>Реконструкция  подпорни стени и мостови съоръж.  -  кметства  в  т. ч. :</t>
  </si>
  <si>
    <t>с. Вонеща Вода</t>
  </si>
  <si>
    <t>с. Въглевци</t>
  </si>
  <si>
    <t xml:space="preserve">Реконструкция канализация - кметства в т.ч. : </t>
  </si>
  <si>
    <t>Канализация гр. Килифарево - възстановяване пътна настилка - чакълиране</t>
  </si>
  <si>
    <t>ППР/ в рамките на 5206 /Функция 06 Жил. с-во БКС и ООС</t>
  </si>
  <si>
    <t>Авторски преработки</t>
  </si>
  <si>
    <t>ИП ул. ЖК "Чолаковци" бл. 13, 15</t>
  </si>
  <si>
    <t>ППР за укрепване и корекция дере и канализация с. Присово</t>
  </si>
  <si>
    <t>Актуализация РП  водоснабдяване с. Габровци</t>
  </si>
  <si>
    <t>ПУП гаров район</t>
  </si>
  <si>
    <t>Инвест. Проект - улица кв. 336</t>
  </si>
  <si>
    <t>ИП ул."К. Гайтанджията" - "Черни връх"</t>
  </si>
  <si>
    <t>ППР - гробищен парк - гр. Велико Търново - централен</t>
  </si>
  <si>
    <t>ППР - гробищен парк - гр. Велико Търново - мюсюлмански</t>
  </si>
  <si>
    <t>ППР - гробищен парк - с. Малки чифлик</t>
  </si>
  <si>
    <t>ИП ул. "Ст. Коледаров" - ул. "Д. Благоев" Старчески дом</t>
  </si>
  <si>
    <t>Автоматично действащ ПУП - ПР гр. Велико Търново</t>
  </si>
  <si>
    <t>Автоматизиране кадастрален и регулационен план гр. Дебелец</t>
  </si>
  <si>
    <t>ППР - гр. Дебелец</t>
  </si>
  <si>
    <t>Специализирана карта с. Войнежа</t>
  </si>
  <si>
    <t>Специализирана карта с. Райковци</t>
  </si>
  <si>
    <t>Дялово участие ППР депо за битови отпадъци</t>
  </si>
  <si>
    <t>Актуализация РП канализация гр. Килифарево-дялово участие - ІІ етап</t>
  </si>
  <si>
    <t>ППР - Пътническа въжена линия Велико Търново - Арбанаси</t>
  </si>
  <si>
    <t>ППР - Пътническо въжено транспортно съоръж. зона автопарк -зона паметник на Н.Пиколо</t>
  </si>
  <si>
    <t>ППР - "Арбанашки паркове ЛАКОТО - парк за велотуризъм и пешеходен отдих"</t>
  </si>
  <si>
    <t>ПУП - план за рег.и застр. за част от Центр. гр. част "Въруша","Гурко","М.Райкович" и ОНС</t>
  </si>
  <si>
    <t>ИП и геодез. дейности на обект корито на р.Янтра - уч. масивен яз - П. Великов и заустване с р. Белица</t>
  </si>
  <si>
    <t>Функция 07 Почивно дело, култура, религиоз. дейности</t>
  </si>
  <si>
    <t>Лазер - ОП "Звук и светлина" гр. Велико Търново</t>
  </si>
  <si>
    <t>Реконструкция стадион "Ивайло" - покриви спортни зали ЮГ</t>
  </si>
  <si>
    <t>Реконстр. НБ "П. Р. Славейков" в т.ч.: - филиал "Бузлуджа"</t>
  </si>
  <si>
    <t>Реконструкция разрушен участък - ограда на НБ "П. Р. Славейков"</t>
  </si>
  <si>
    <t>Реконструкция отоплителна инсталация ДКС "Васил Левски"</t>
  </si>
  <si>
    <t>Спортна зала "Радиотехникум"</t>
  </si>
  <si>
    <t>Българо - френска програма за реставр. паметници на културата -съфинансиране</t>
  </si>
  <si>
    <t>Църква "Св. Троица"</t>
  </si>
  <si>
    <t>ППР/ в рамките на 5206 /Функция 07</t>
  </si>
  <si>
    <t>ППР - Спортна зала радиотехникум</t>
  </si>
  <si>
    <t>ППР - Изгледна площадка "Звук и светлина" гр. Велико Търново</t>
  </si>
  <si>
    <t>Функция 08 Икономически дейности и услуги</t>
  </si>
  <si>
    <t>Комб. сграда  с. Шемшево - младежки клуб</t>
  </si>
  <si>
    <t>Изработване на автобусни спирки</t>
  </si>
  <si>
    <t>Изработване на автобусни спирки - гр. Килифарево</t>
  </si>
  <si>
    <t>5300  НМДА  Придобиване на НМДА</t>
  </si>
  <si>
    <t>Функция  01  Общи държавни служби</t>
  </si>
  <si>
    <t>5301 Придобиване на Програмни продукти</t>
  </si>
  <si>
    <t>Придобиване на готови ПП</t>
  </si>
  <si>
    <t>Софтуер</t>
  </si>
  <si>
    <t>5309  -  Придобиване  на  други  Н М Д А</t>
  </si>
  <si>
    <t>Актуализация на  ПУП  ЖК. "Света гора"</t>
  </si>
  <si>
    <t>ИП Подпорна стена ДПФЗС "Д-р Трейман"</t>
  </si>
  <si>
    <t>Генерален план за организация на движението гр. В. Търново - ІІІ етап</t>
  </si>
  <si>
    <t xml:space="preserve">Проект газификация </t>
  </si>
  <si>
    <t>5500  Капиталови трансфери</t>
  </si>
  <si>
    <t xml:space="preserve">5501  КТ за нефинансови предприятия  </t>
  </si>
  <si>
    <t>Реконструкция покрив дълбока терапия МОДОЗС В.Търново ЕООД гр. В.Търново</t>
  </si>
  <si>
    <t>Операционни зали и реанимация МОДОЗС В.Търново ЕООД  гр. В.Търново</t>
  </si>
  <si>
    <t>ОДПФЗС "Д-р Трейман" Велико Търново ЕООД  гр. Велико Търново</t>
  </si>
  <si>
    <t>Подпорна стена ОДПФЗС "Д-р Трейман" В. Търново ЕООД  гр. Велико Търново</t>
  </si>
  <si>
    <t>МОДКВЗС В. Търново ЕООД   гр. В. Търново</t>
  </si>
  <si>
    <t>5503  КТ за организации с нестопанска цел</t>
  </si>
  <si>
    <t>За общината - Регионален център "Читалища"</t>
  </si>
  <si>
    <t xml:space="preserve">Народно читалище "Искра"- гр. Велико Търново    </t>
  </si>
  <si>
    <t>Народно читалище "П. Р. Славейков" - гр. Велико Търново</t>
  </si>
  <si>
    <t>Народно читалище "Просвета - 1907" - с. Беляковец</t>
  </si>
  <si>
    <t>Народно читалище "Светлина" - с. Водолей</t>
  </si>
  <si>
    <t>Народно читалище "Напредък" - с. Шемшево</t>
  </si>
  <si>
    <t>ИЗГОТВИЛ  ГЛ. ЕКСПЕРТ :</t>
  </si>
  <si>
    <t xml:space="preserve">               ДИРЕКТОР ДИРЕКЦИЯ "БИИ" : </t>
  </si>
  <si>
    <t xml:space="preserve">ДИРЕКТОР ДИРЕКЦИЯ "ТСУ" : </t>
  </si>
  <si>
    <t xml:space="preserve">                                                    / С. ВАСИЛЕВА /</t>
  </si>
  <si>
    <t xml:space="preserve"> </t>
  </si>
  <si>
    <t xml:space="preserve">                                                  / СН. ДАНЕВА - ИВАНОВА /</t>
  </si>
  <si>
    <t xml:space="preserve">  / инж. Н. ЯНКОВ /</t>
  </si>
  <si>
    <t>СЪГЛАСУВАЛ  ГЛ.  ЮРИСТКОНСУЛ :</t>
  </si>
  <si>
    <t>КМЕТ НА ОБЩИНА</t>
  </si>
  <si>
    <t xml:space="preserve">                                                                        / О. ПЕТЪРЧЕВА / </t>
  </si>
  <si>
    <t>ВЕЛИКО ТЪРНОВО :</t>
  </si>
  <si>
    <t xml:space="preserve">    / Д-р  Р. РАШЕВ /</t>
  </si>
  <si>
    <t>Църква "Рождество Пресветая  Богородица"-архитектурно-строит. паметник на културата</t>
  </si>
  <si>
    <t>Реконструкция  на  мюсюлмански  храм  гр.  Килифарево</t>
  </si>
  <si>
    <t>ДЯ "Пролет" гр. В. Търново</t>
  </si>
  <si>
    <t>Народно читалище  "Пробуда" с. Шереметя</t>
  </si>
  <si>
    <t>Климатизация зала - Общински съвет В. Търново</t>
  </si>
  <si>
    <t>гр. В. Търново - подпорна стена гробищен парк</t>
  </si>
  <si>
    <t>Функция 07  Почивно дело, култура, религиозни дейности</t>
  </si>
  <si>
    <t>с. Пчелище - отводнителен канал</t>
  </si>
  <si>
    <r>
      <t xml:space="preserve">ОУ "П. Р. Славейков" - </t>
    </r>
    <r>
      <rPr>
        <b/>
        <sz val="14"/>
        <rFont val="Tahoma"/>
        <family val="2"/>
      </rPr>
      <t>газификация</t>
    </r>
  </si>
  <si>
    <t>Покриви  и  фасади  ОУ "Неофит Рилски"  гр. Килифарево</t>
  </si>
  <si>
    <t>НАИМЕНОВАНИЕ  И  МЕСТОНАХОЖДЕНИЕ  НА  ОБЕКТИТЕ</t>
  </si>
  <si>
    <t>Регионален исторически музей - ул."Иван Вазов" № 38</t>
  </si>
  <si>
    <t>ПРИЛОЖЕНИЕ №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</si>
  <si>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</si>
  <si>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</si>
  <si>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</si>
  <si>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</si>
  <si>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</si>
  <si>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</si>
  <si>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</si>
  <si>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</si>
  <si>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</si>
  <si>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</si>
  <si>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</si>
  <si>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</si>
  <si>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</si>
  <si>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</si>
  <si>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</si>
  <si>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</si>
  <si>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</si>
  <si>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</si>
  <si>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</si>
  <si>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</si>
  <si>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</si>
  <si>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</si>
  <si>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</si>
  <si>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</si>
  <si>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                                                                     ДО</t>
  </si>
  <si>
    <t xml:space="preserve">                                                                          ДИРЕКЦИЯ "ФИНАНСИ НА ОБЩИНИТЕ"</t>
  </si>
  <si>
    <t xml:space="preserve">                                                                          СОФИЯ   </t>
  </si>
  <si>
    <t xml:space="preserve">                                                                          МИНИСТЕРСТВО НА ФИНАНСИТЕ</t>
  </si>
  <si>
    <t xml:space="preserve">   На основание чл. 6, ал. 3 от Закона за Държавния бюджет на  Република България </t>
  </si>
  <si>
    <t xml:space="preserve">за 2005година, моля да одобрите вътрешни компенсирани промени по Инвестицион- </t>
  </si>
  <si>
    <t>на програма 2005 г. на Община Велико Търново, както следва :</t>
  </si>
  <si>
    <t>В предвид гореизложеното, моля за Вашето одобрение.</t>
  </si>
  <si>
    <t>СВ</t>
  </si>
  <si>
    <t xml:space="preserve">  </t>
  </si>
  <si>
    <t xml:space="preserve">                                                                        КМЕТ НА ОБЩИНА</t>
  </si>
  <si>
    <t xml:space="preserve">                                                                        ВЕЛИКО ТЪРНОВО:</t>
  </si>
  <si>
    <t xml:space="preserve">                                                                                                         / Д-Р  Р. РАШЕВ /</t>
  </si>
  <si>
    <t>ПРЕДСЕДАТЕЛ</t>
  </si>
  <si>
    <t>ОБЩИНСКИ СЪВЕТ</t>
  </si>
  <si>
    <t>/инж. НИКОЛАЙ ТАЧЕВ/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</si>
</sst>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0">
    <font>
      <sz val="10"/>
      <name val="Arial"/>
      <family val="0"/>
    </font>
    <font>
      <b/>
      <sz val="18"/>
      <name val="Tahoma"/>
      <family val="2"/>
    </font>
    <font>
      <sz val="1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Arial"/>
      <family val="0"/>
    </font>
    <font>
      <b/>
      <i/>
      <sz val="14"/>
      <name val="Tahoma"/>
      <family val="2"/>
    </font>
    <font>
      <sz val="16"/>
      <name val="Arial"/>
      <family val="2"/>
    </font>
    <font>
      <b/>
      <sz val="16"/>
      <name val="Tahoma"/>
      <family val="2"/>
    </font>
    <font>
      <b/>
      <sz val="14"/>
      <name val="Arial"/>
      <family val="0"/>
    </font>
    <font>
      <sz val="14"/>
      <name val="Arial"/>
      <family val="0"/>
    </font>
    <font>
      <b/>
      <sz val="18"/>
      <color indexed="12"/>
      <name val="Tahoma"/>
      <family val="2"/>
    </font>
    <font>
      <b/>
      <i/>
      <sz val="16"/>
      <name val="Tahoma"/>
      <family val="2"/>
    </font>
    <font>
      <sz val="16"/>
      <name val="Tahoma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3" fontId="5" fillId="2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4" fillId="2" borderId="0" xfId="0" applyFont="1" applyFill="1" applyAlignment="1">
      <alignment/>
    </xf>
    <xf numFmtId="0" fontId="5" fillId="2" borderId="8" xfId="0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5" fillId="2" borderId="17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 horizontal="right"/>
    </xf>
    <xf numFmtId="3" fontId="9" fillId="2" borderId="20" xfId="0" applyNumberFormat="1" applyFont="1" applyFill="1" applyBorder="1" applyAlignment="1">
      <alignment/>
    </xf>
    <xf numFmtId="0" fontId="6" fillId="2" borderId="22" xfId="0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2" borderId="24" xfId="0" applyNumberFormat="1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15" fillId="0" borderId="30" xfId="0" applyNumberFormat="1" applyFont="1" applyFill="1" applyBorder="1" applyAlignment="1">
      <alignment horizontal="center"/>
    </xf>
    <xf numFmtId="3" fontId="15" fillId="2" borderId="31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11" fillId="2" borderId="2" xfId="0" applyNumberFormat="1" applyFont="1" applyFill="1" applyBorder="1" applyAlignment="1">
      <alignment/>
    </xf>
    <xf numFmtId="3" fontId="16" fillId="2" borderId="2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6" fillId="0" borderId="1" xfId="0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M586"/>
  <sheetViews>
    <sheetView zoomScale="50" zoomScaleNormal="50" workbookViewId="0" topLeftCell="A210">
      <selection activeCell="B481" sqref="B481"/>
    </sheetView>
  </sheetViews>
  <sheetFormatPr defaultColWidth="9.140625" defaultRowHeight="12.75"/>
  <cols>
    <col min="1" max="1" width="9.140625" style="105" customWidth="1"/>
    <col min="2" max="2" width="104.8515625" style="0" customWidth="1"/>
    <col min="3" max="5" width="16.7109375" style="0" hidden="1" customWidth="1"/>
    <col min="6" max="8" width="17.8515625" style="0" customWidth="1"/>
    <col min="9" max="31" width="0" style="0" hidden="1" customWidth="1"/>
  </cols>
  <sheetData>
    <row r="4" spans="1:65" s="6" customFormat="1" ht="22.5">
      <c r="A4" s="98"/>
      <c r="B4" s="70"/>
      <c r="C4" s="2"/>
      <c r="D4" s="3"/>
      <c r="E4" s="4"/>
      <c r="F4" s="2"/>
      <c r="G4" s="3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s="6" customFormat="1" ht="22.5">
      <c r="A5" s="98"/>
      <c r="B5" s="7" t="s">
        <v>255</v>
      </c>
      <c r="C5" s="2"/>
      <c r="D5" s="3"/>
      <c r="E5" s="4"/>
      <c r="F5" s="2"/>
      <c r="G5" s="3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s="6" customFormat="1" ht="22.5">
      <c r="A6" s="98"/>
      <c r="B6" s="1" t="s">
        <v>258</v>
      </c>
      <c r="C6" s="2"/>
      <c r="D6" s="3"/>
      <c r="E6" s="4"/>
      <c r="F6" s="2"/>
      <c r="G6" s="3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s="6" customFormat="1" ht="22.5">
      <c r="A7" s="98"/>
      <c r="B7" s="1" t="s">
        <v>256</v>
      </c>
      <c r="C7" s="2"/>
      <c r="D7" s="3"/>
      <c r="E7" s="4"/>
      <c r="F7" s="2"/>
      <c r="G7" s="3"/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s="6" customFormat="1" ht="22.5">
      <c r="A8" s="98"/>
      <c r="B8" s="1" t="s">
        <v>257</v>
      </c>
      <c r="C8" s="2"/>
      <c r="D8" s="3"/>
      <c r="E8" s="4"/>
      <c r="F8" s="2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s="6" customFormat="1" ht="22.5">
      <c r="A9" s="98"/>
      <c r="B9" s="1"/>
      <c r="C9" s="2"/>
      <c r="D9" s="3"/>
      <c r="E9" s="4"/>
      <c r="F9" s="2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6" customFormat="1" ht="22.5">
      <c r="A10" s="98"/>
      <c r="B10" s="1"/>
      <c r="C10" s="2"/>
      <c r="D10" s="3"/>
      <c r="E10" s="4"/>
      <c r="F10" s="2"/>
      <c r="G10" s="3"/>
      <c r="H10" s="3"/>
      <c r="I10" s="5"/>
      <c r="J10" s="5"/>
      <c r="K10" s="5"/>
      <c r="L10" s="5"/>
      <c r="M10" s="5"/>
      <c r="N10" s="5"/>
      <c r="O10" s="5"/>
      <c r="P10" s="5"/>
      <c r="Q10" s="5"/>
      <c r="R10" s="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6" customFormat="1" ht="22.5">
      <c r="A11" s="98"/>
      <c r="B11" s="1"/>
      <c r="C11" s="2"/>
      <c r="D11" s="3"/>
      <c r="E11" s="4"/>
      <c r="F11" s="2"/>
      <c r="G11" s="3"/>
      <c r="H11" s="3"/>
      <c r="I11" s="5"/>
      <c r="J11" s="5"/>
      <c r="K11" s="5"/>
      <c r="L11" s="5"/>
      <c r="M11" s="5"/>
      <c r="N11" s="5"/>
      <c r="O11" s="5"/>
      <c r="P11" s="5"/>
      <c r="Q11" s="5"/>
      <c r="R11" s="5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" customFormat="1" ht="19.5" customHeight="1">
      <c r="A12" s="98"/>
      <c r="B12" s="1" t="s">
        <v>259</v>
      </c>
      <c r="C12" s="4"/>
      <c r="D12" s="4"/>
      <c r="E12" s="4"/>
      <c r="F12" s="4"/>
      <c r="G12" s="4"/>
      <c r="H12" s="4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1" customFormat="1" ht="19.5" customHeight="1">
      <c r="A13" s="98"/>
      <c r="B13" s="1" t="s">
        <v>260</v>
      </c>
      <c r="C13" s="4"/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1" customFormat="1" ht="19.5" customHeight="1">
      <c r="A14" s="98"/>
      <c r="B14" s="1" t="s">
        <v>261</v>
      </c>
      <c r="C14" s="4"/>
      <c r="D14" s="4"/>
      <c r="E14" s="4"/>
      <c r="F14" s="4"/>
      <c r="G14" s="4"/>
      <c r="H14" s="4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1" customFormat="1" ht="19.5" customHeight="1" thickBot="1">
      <c r="A15" s="98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8"/>
      <c r="R15" s="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40" customFormat="1" ht="19.5">
      <c r="A16" s="99"/>
      <c r="B16" s="108" t="s">
        <v>228</v>
      </c>
      <c r="C16" s="82" t="s">
        <v>0</v>
      </c>
      <c r="D16" s="82"/>
      <c r="E16" s="83"/>
      <c r="F16" s="109" t="s">
        <v>1</v>
      </c>
      <c r="G16" s="82"/>
      <c r="H16" s="84"/>
      <c r="I16" s="42" t="s">
        <v>2</v>
      </c>
      <c r="J16" s="42"/>
      <c r="K16" s="43"/>
      <c r="L16" s="44" t="s">
        <v>3</v>
      </c>
      <c r="M16" s="42"/>
      <c r="N16" s="45"/>
      <c r="O16" s="44" t="s">
        <v>4</v>
      </c>
      <c r="P16" s="42"/>
      <c r="Q16" s="45"/>
      <c r="R16" s="46" t="s">
        <v>5</v>
      </c>
      <c r="S16" s="47"/>
      <c r="T16" s="4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</row>
    <row r="17" spans="1:65" s="40" customFormat="1" ht="18">
      <c r="A17" s="100"/>
      <c r="B17" s="49"/>
      <c r="C17" s="50"/>
      <c r="D17" s="47">
        <v>2</v>
      </c>
      <c r="E17" s="71"/>
      <c r="F17" s="72"/>
      <c r="G17" s="54"/>
      <c r="H17" s="85"/>
      <c r="I17" s="42"/>
      <c r="J17" s="42">
        <v>4</v>
      </c>
      <c r="K17" s="52"/>
      <c r="L17" s="46"/>
      <c r="M17" s="47">
        <v>5</v>
      </c>
      <c r="N17" s="48"/>
      <c r="O17" s="46"/>
      <c r="P17" s="47">
        <v>6</v>
      </c>
      <c r="Q17" s="48"/>
      <c r="R17" s="53"/>
      <c r="S17" s="54">
        <v>7</v>
      </c>
      <c r="T17" s="55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</row>
    <row r="18" spans="1:65" s="40" customFormat="1" ht="18">
      <c r="A18" s="100"/>
      <c r="B18" s="49"/>
      <c r="C18" s="56" t="s">
        <v>6</v>
      </c>
      <c r="D18" s="57" t="s">
        <v>7</v>
      </c>
      <c r="E18" s="58" t="s">
        <v>8</v>
      </c>
      <c r="F18" s="110" t="s">
        <v>6</v>
      </c>
      <c r="G18" s="111" t="s">
        <v>7</v>
      </c>
      <c r="H18" s="112" t="s">
        <v>8</v>
      </c>
      <c r="I18" s="113" t="s">
        <v>6</v>
      </c>
      <c r="J18" s="114" t="s">
        <v>7</v>
      </c>
      <c r="K18" s="115" t="s">
        <v>8</v>
      </c>
      <c r="L18" s="113" t="s">
        <v>6</v>
      </c>
      <c r="M18" s="114" t="s">
        <v>7</v>
      </c>
      <c r="N18" s="115" t="s">
        <v>8</v>
      </c>
      <c r="O18" s="113" t="s">
        <v>6</v>
      </c>
      <c r="P18" s="114" t="s">
        <v>7</v>
      </c>
      <c r="Q18" s="115" t="s">
        <v>8</v>
      </c>
      <c r="R18" s="113" t="s">
        <v>6</v>
      </c>
      <c r="S18" s="114" t="s">
        <v>7</v>
      </c>
      <c r="T18" s="115" t="s">
        <v>8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</row>
    <row r="19" spans="1:65" s="40" customFormat="1" ht="18">
      <c r="A19" s="101"/>
      <c r="B19" s="59"/>
      <c r="C19" s="60"/>
      <c r="D19" s="61"/>
      <c r="E19" s="62" t="s">
        <v>9</v>
      </c>
      <c r="F19" s="61"/>
      <c r="G19" s="61"/>
      <c r="H19" s="86" t="s">
        <v>9</v>
      </c>
      <c r="I19" s="60"/>
      <c r="J19" s="61"/>
      <c r="K19" s="62" t="s">
        <v>9</v>
      </c>
      <c r="L19" s="63"/>
      <c r="M19" s="64"/>
      <c r="N19" s="62" t="s">
        <v>9</v>
      </c>
      <c r="O19" s="63"/>
      <c r="P19" s="64"/>
      <c r="Q19" s="62" t="s">
        <v>9</v>
      </c>
      <c r="R19" s="60"/>
      <c r="S19" s="61"/>
      <c r="T19" s="62" t="s">
        <v>9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</row>
    <row r="20" spans="1:65" s="69" customFormat="1" ht="18">
      <c r="A20" s="97">
        <v>1</v>
      </c>
      <c r="B20" s="65">
        <v>2</v>
      </c>
      <c r="C20" s="66">
        <v>1</v>
      </c>
      <c r="D20" s="66">
        <v>2</v>
      </c>
      <c r="E20" s="67">
        <v>3</v>
      </c>
      <c r="F20" s="66">
        <v>3</v>
      </c>
      <c r="G20" s="66">
        <v>4</v>
      </c>
      <c r="H20" s="87">
        <v>5</v>
      </c>
      <c r="I20" s="73">
        <v>1</v>
      </c>
      <c r="J20" s="66">
        <v>2</v>
      </c>
      <c r="K20" s="67">
        <v>3</v>
      </c>
      <c r="L20" s="66">
        <v>1</v>
      </c>
      <c r="M20" s="66">
        <v>2</v>
      </c>
      <c r="N20" s="67">
        <v>3</v>
      </c>
      <c r="O20" s="66">
        <v>1</v>
      </c>
      <c r="P20" s="66">
        <v>2</v>
      </c>
      <c r="Q20" s="67">
        <v>3</v>
      </c>
      <c r="R20" s="66">
        <v>1</v>
      </c>
      <c r="S20" s="66">
        <v>2</v>
      </c>
      <c r="T20" s="67">
        <v>3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</row>
    <row r="21" spans="1:20" s="38" customFormat="1" ht="18">
      <c r="A21" s="102"/>
      <c r="B21" s="37" t="s">
        <v>10</v>
      </c>
      <c r="C21" s="28">
        <f>SUM(F21,I21,L21,O21,R21)</f>
        <v>9789136</v>
      </c>
      <c r="D21" s="28">
        <f>SUM(G21,J21,M21,P21,S21)</f>
        <v>9914310</v>
      </c>
      <c r="E21" s="28">
        <f>SUM(H21,K21,N21,Q21,T21)</f>
        <v>125174</v>
      </c>
      <c r="F21" s="28">
        <f aca="true" t="shared" si="0" ref="F21:T21">SUM(F22,F43,F260,F272)</f>
        <v>903200</v>
      </c>
      <c r="G21" s="28">
        <f t="shared" si="0"/>
        <v>903200</v>
      </c>
      <c r="H21" s="88">
        <f t="shared" si="0"/>
        <v>0</v>
      </c>
      <c r="I21" s="74">
        <f t="shared" si="0"/>
        <v>900000</v>
      </c>
      <c r="J21" s="28">
        <f t="shared" si="0"/>
        <v>974993</v>
      </c>
      <c r="K21" s="28">
        <f t="shared" si="0"/>
        <v>74993</v>
      </c>
      <c r="L21" s="28">
        <f t="shared" si="0"/>
        <v>2449212</v>
      </c>
      <c r="M21" s="28">
        <f t="shared" si="0"/>
        <v>2788993</v>
      </c>
      <c r="N21" s="28">
        <f t="shared" si="0"/>
        <v>339781</v>
      </c>
      <c r="O21" s="28">
        <f t="shared" si="0"/>
        <v>2701147</v>
      </c>
      <c r="P21" s="28">
        <f t="shared" si="0"/>
        <v>2701147</v>
      </c>
      <c r="Q21" s="28">
        <f t="shared" si="0"/>
        <v>0</v>
      </c>
      <c r="R21" s="28">
        <f t="shared" si="0"/>
        <v>2835577</v>
      </c>
      <c r="S21" s="28">
        <f t="shared" si="0"/>
        <v>2545977</v>
      </c>
      <c r="T21" s="28">
        <f t="shared" si="0"/>
        <v>-289600</v>
      </c>
    </row>
    <row r="22" spans="1:20" s="10" customFormat="1" ht="18">
      <c r="A22" s="102"/>
      <c r="B22" s="11" t="s">
        <v>11</v>
      </c>
      <c r="C22" s="28">
        <f>SUM(C23,C32,C37,C40)</f>
        <v>1241400</v>
      </c>
      <c r="D22" s="28">
        <f>SUM(D23,D32,D37,D40)</f>
        <v>1226050</v>
      </c>
      <c r="E22" s="28">
        <f>SUM(E23,E32,E37,E40)</f>
        <v>-15350</v>
      </c>
      <c r="F22" s="28">
        <f aca="true" t="shared" si="1" ref="F22:T22">SUM(F23,F32,F37,F40)</f>
        <v>425900</v>
      </c>
      <c r="G22" s="28">
        <f t="shared" si="1"/>
        <v>425900</v>
      </c>
      <c r="H22" s="88">
        <f t="shared" si="1"/>
        <v>0</v>
      </c>
      <c r="I22" s="74">
        <f t="shared" si="1"/>
        <v>102000</v>
      </c>
      <c r="J22" s="28">
        <f t="shared" si="1"/>
        <v>176650</v>
      </c>
      <c r="K22" s="28">
        <f t="shared" si="1"/>
        <v>74650</v>
      </c>
      <c r="L22" s="28">
        <f t="shared" si="1"/>
        <v>81000</v>
      </c>
      <c r="M22" s="28">
        <f t="shared" si="1"/>
        <v>305600</v>
      </c>
      <c r="N22" s="28">
        <f t="shared" si="1"/>
        <v>224600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632500</v>
      </c>
      <c r="S22" s="28">
        <f t="shared" si="1"/>
        <v>317900</v>
      </c>
      <c r="T22" s="28">
        <f t="shared" si="1"/>
        <v>-314600</v>
      </c>
    </row>
    <row r="23" spans="1:20" s="10" customFormat="1" ht="18">
      <c r="A23" s="102"/>
      <c r="B23" s="11" t="s">
        <v>12</v>
      </c>
      <c r="C23" s="28">
        <f aca="true" t="shared" si="2" ref="C23:T23">SUM(C24)</f>
        <v>994400</v>
      </c>
      <c r="D23" s="28">
        <f t="shared" si="2"/>
        <v>759050</v>
      </c>
      <c r="E23" s="28">
        <f t="shared" si="2"/>
        <v>-235350</v>
      </c>
      <c r="F23" s="28">
        <f t="shared" si="2"/>
        <v>315900</v>
      </c>
      <c r="G23" s="28">
        <f t="shared" si="2"/>
        <v>325900</v>
      </c>
      <c r="H23" s="88">
        <f t="shared" si="2"/>
        <v>10000</v>
      </c>
      <c r="I23" s="74">
        <f t="shared" si="2"/>
        <v>102000</v>
      </c>
      <c r="J23" s="28">
        <f t="shared" si="2"/>
        <v>176650</v>
      </c>
      <c r="K23" s="28">
        <f t="shared" si="2"/>
        <v>74650</v>
      </c>
      <c r="L23" s="28">
        <f t="shared" si="2"/>
        <v>46000</v>
      </c>
      <c r="M23" s="28">
        <f t="shared" si="2"/>
        <v>184000</v>
      </c>
      <c r="N23" s="28">
        <f t="shared" si="2"/>
        <v>138000</v>
      </c>
      <c r="O23" s="28">
        <f t="shared" si="2"/>
        <v>0</v>
      </c>
      <c r="P23" s="28">
        <f t="shared" si="2"/>
        <v>0</v>
      </c>
      <c r="Q23" s="28">
        <f t="shared" si="2"/>
        <v>0</v>
      </c>
      <c r="R23" s="28">
        <f t="shared" si="2"/>
        <v>530500</v>
      </c>
      <c r="S23" s="28">
        <f t="shared" si="2"/>
        <v>72500</v>
      </c>
      <c r="T23" s="28">
        <f t="shared" si="2"/>
        <v>-458000</v>
      </c>
    </row>
    <row r="24" spans="1:20" s="10" customFormat="1" ht="18">
      <c r="A24" s="102"/>
      <c r="B24" s="11" t="s">
        <v>13</v>
      </c>
      <c r="C24" s="28">
        <f aca="true" t="shared" si="3" ref="C24:T24">SUM(C25,C26,C27,C28,C29,C30,C31)</f>
        <v>994400</v>
      </c>
      <c r="D24" s="28">
        <f t="shared" si="3"/>
        <v>759050</v>
      </c>
      <c r="E24" s="28">
        <f t="shared" si="3"/>
        <v>-235350</v>
      </c>
      <c r="F24" s="28">
        <f t="shared" si="3"/>
        <v>315900</v>
      </c>
      <c r="G24" s="28">
        <f t="shared" si="3"/>
        <v>325900</v>
      </c>
      <c r="H24" s="88">
        <f t="shared" si="3"/>
        <v>10000</v>
      </c>
      <c r="I24" s="74">
        <f t="shared" si="3"/>
        <v>102000</v>
      </c>
      <c r="J24" s="28">
        <f t="shared" si="3"/>
        <v>176650</v>
      </c>
      <c r="K24" s="28">
        <f>SUM(K25,K26,K27,K28,K29,K30,K31)</f>
        <v>74650</v>
      </c>
      <c r="L24" s="28">
        <f t="shared" si="3"/>
        <v>46000</v>
      </c>
      <c r="M24" s="28">
        <f t="shared" si="3"/>
        <v>184000</v>
      </c>
      <c r="N24" s="28">
        <f t="shared" si="3"/>
        <v>138000</v>
      </c>
      <c r="O24" s="28">
        <f t="shared" si="3"/>
        <v>0</v>
      </c>
      <c r="P24" s="28">
        <f t="shared" si="3"/>
        <v>0</v>
      </c>
      <c r="Q24" s="28">
        <f>SUM(Q25,Q26,Q27,Q28,Q29,Q30,Q31)</f>
        <v>0</v>
      </c>
      <c r="R24" s="28">
        <f t="shared" si="3"/>
        <v>530500</v>
      </c>
      <c r="S24" s="28">
        <f t="shared" si="3"/>
        <v>72500</v>
      </c>
      <c r="T24" s="28">
        <f t="shared" si="3"/>
        <v>-458000</v>
      </c>
    </row>
    <row r="25" spans="1:20" s="10" customFormat="1" ht="18">
      <c r="A25" s="102" t="s">
        <v>231</v>
      </c>
      <c r="B25" s="12" t="s">
        <v>14</v>
      </c>
      <c r="C25" s="29">
        <f>SUM(F25,I25,L25,O25,R25)</f>
        <v>73000</v>
      </c>
      <c r="D25" s="29">
        <f>SUM(G25,J25,M25,P25,S25)</f>
        <v>98000</v>
      </c>
      <c r="E25" s="29">
        <f>SUM(H25,K25,N25,Q25,T25)</f>
        <v>25000</v>
      </c>
      <c r="F25" s="30">
        <v>30000</v>
      </c>
      <c r="G25" s="31">
        <v>30000</v>
      </c>
      <c r="H25" s="89">
        <f aca="true" t="shared" si="4" ref="H25:H31">SUM(G25-F25)</f>
        <v>0</v>
      </c>
      <c r="I25" s="75">
        <v>0</v>
      </c>
      <c r="J25" s="31">
        <v>0</v>
      </c>
      <c r="K25" s="29">
        <f aca="true" t="shared" si="5" ref="K25:K31">SUM(J25-I25)</f>
        <v>0</v>
      </c>
      <c r="L25" s="30">
        <v>25000</v>
      </c>
      <c r="M25" s="30">
        <v>68000</v>
      </c>
      <c r="N25" s="29">
        <f aca="true" t="shared" si="6" ref="N25:N31">SUM(M25-L25)</f>
        <v>43000</v>
      </c>
      <c r="O25" s="30">
        <v>0</v>
      </c>
      <c r="P25" s="31">
        <v>0</v>
      </c>
      <c r="Q25" s="29">
        <f aca="true" t="shared" si="7" ref="Q25:Q31">SUM(P25-O25)</f>
        <v>0</v>
      </c>
      <c r="R25" s="30">
        <v>18000</v>
      </c>
      <c r="S25" s="31">
        <v>0</v>
      </c>
      <c r="T25" s="29">
        <f aca="true" t="shared" si="8" ref="T25:T31">SUM(S25-R25)</f>
        <v>-18000</v>
      </c>
    </row>
    <row r="26" spans="1:20" s="10" customFormat="1" ht="18">
      <c r="A26" s="102" t="s">
        <v>232</v>
      </c>
      <c r="B26" s="13" t="s">
        <v>15</v>
      </c>
      <c r="C26" s="29">
        <f aca="true" t="shared" si="9" ref="C26:E31">SUM(F26,I26,L26,O26,R26)</f>
        <v>780000</v>
      </c>
      <c r="D26" s="29">
        <f t="shared" si="9"/>
        <v>540000</v>
      </c>
      <c r="E26" s="29">
        <f t="shared" si="9"/>
        <v>-240000</v>
      </c>
      <c r="F26" s="30">
        <v>250000</v>
      </c>
      <c r="G26" s="31">
        <v>280000</v>
      </c>
      <c r="H26" s="89">
        <f t="shared" si="4"/>
        <v>30000</v>
      </c>
      <c r="I26" s="75">
        <v>70000</v>
      </c>
      <c r="J26" s="31">
        <v>145000</v>
      </c>
      <c r="K26" s="29">
        <f t="shared" si="5"/>
        <v>75000</v>
      </c>
      <c r="L26" s="30">
        <v>20000</v>
      </c>
      <c r="M26" s="30">
        <v>115000</v>
      </c>
      <c r="N26" s="29">
        <f t="shared" si="6"/>
        <v>95000</v>
      </c>
      <c r="O26" s="30">
        <v>0</v>
      </c>
      <c r="P26" s="31">
        <v>0</v>
      </c>
      <c r="Q26" s="29">
        <f t="shared" si="7"/>
        <v>0</v>
      </c>
      <c r="R26" s="30">
        <v>440000</v>
      </c>
      <c r="S26" s="31">
        <v>0</v>
      </c>
      <c r="T26" s="29">
        <f t="shared" si="8"/>
        <v>-440000</v>
      </c>
    </row>
    <row r="27" spans="1:20" s="10" customFormat="1" ht="18" hidden="1">
      <c r="A27" s="102"/>
      <c r="B27" s="13" t="s">
        <v>16</v>
      </c>
      <c r="C27" s="29">
        <f t="shared" si="9"/>
        <v>7000</v>
      </c>
      <c r="D27" s="29">
        <f t="shared" si="9"/>
        <v>7000</v>
      </c>
      <c r="E27" s="29">
        <f t="shared" si="9"/>
        <v>0</v>
      </c>
      <c r="F27" s="30">
        <v>0</v>
      </c>
      <c r="G27" s="31">
        <v>0</v>
      </c>
      <c r="H27" s="89">
        <f t="shared" si="4"/>
        <v>0</v>
      </c>
      <c r="I27" s="75">
        <v>7000</v>
      </c>
      <c r="J27" s="31">
        <v>7000</v>
      </c>
      <c r="K27" s="29">
        <f t="shared" si="5"/>
        <v>0</v>
      </c>
      <c r="L27" s="30">
        <v>0</v>
      </c>
      <c r="M27" s="30">
        <v>0</v>
      </c>
      <c r="N27" s="29">
        <f t="shared" si="6"/>
        <v>0</v>
      </c>
      <c r="O27" s="30">
        <v>0</v>
      </c>
      <c r="P27" s="31">
        <v>0</v>
      </c>
      <c r="Q27" s="29">
        <f t="shared" si="7"/>
        <v>0</v>
      </c>
      <c r="R27" s="30">
        <v>0</v>
      </c>
      <c r="S27" s="31">
        <v>0</v>
      </c>
      <c r="T27" s="29">
        <f t="shared" si="8"/>
        <v>0</v>
      </c>
    </row>
    <row r="28" spans="1:20" s="10" customFormat="1" ht="18" hidden="1">
      <c r="A28" s="102"/>
      <c r="B28" s="12" t="s">
        <v>227</v>
      </c>
      <c r="C28" s="29">
        <f t="shared" si="9"/>
        <v>25000</v>
      </c>
      <c r="D28" s="29">
        <f t="shared" si="9"/>
        <v>24650</v>
      </c>
      <c r="E28" s="29">
        <f t="shared" si="9"/>
        <v>-350</v>
      </c>
      <c r="F28" s="30">
        <v>0</v>
      </c>
      <c r="G28" s="31">
        <v>0</v>
      </c>
      <c r="H28" s="89">
        <f t="shared" si="4"/>
        <v>0</v>
      </c>
      <c r="I28" s="75">
        <v>25000</v>
      </c>
      <c r="J28" s="31">
        <v>24650</v>
      </c>
      <c r="K28" s="29">
        <f t="shared" si="5"/>
        <v>-350</v>
      </c>
      <c r="L28" s="30">
        <v>0</v>
      </c>
      <c r="M28" s="30">
        <v>0</v>
      </c>
      <c r="N28" s="29">
        <f t="shared" si="6"/>
        <v>0</v>
      </c>
      <c r="O28" s="30">
        <v>0</v>
      </c>
      <c r="P28" s="31">
        <v>0</v>
      </c>
      <c r="Q28" s="29">
        <f t="shared" si="7"/>
        <v>0</v>
      </c>
      <c r="R28" s="30">
        <v>0</v>
      </c>
      <c r="S28" s="31">
        <v>0</v>
      </c>
      <c r="T28" s="29">
        <f t="shared" si="8"/>
        <v>0</v>
      </c>
    </row>
    <row r="29" spans="1:20" s="10" customFormat="1" ht="18" hidden="1">
      <c r="A29" s="102"/>
      <c r="B29" s="13" t="s">
        <v>17</v>
      </c>
      <c r="C29" s="29">
        <f t="shared" si="9"/>
        <v>44200</v>
      </c>
      <c r="D29" s="29">
        <f t="shared" si="9"/>
        <v>44200</v>
      </c>
      <c r="E29" s="29">
        <f t="shared" si="9"/>
        <v>0</v>
      </c>
      <c r="F29" s="30">
        <v>0</v>
      </c>
      <c r="G29" s="31">
        <v>0</v>
      </c>
      <c r="H29" s="89">
        <f t="shared" si="4"/>
        <v>0</v>
      </c>
      <c r="I29" s="75">
        <v>0</v>
      </c>
      <c r="J29" s="31">
        <v>0</v>
      </c>
      <c r="K29" s="29">
        <f t="shared" si="5"/>
        <v>0</v>
      </c>
      <c r="L29" s="30">
        <v>0</v>
      </c>
      <c r="M29" s="30">
        <v>0</v>
      </c>
      <c r="N29" s="29">
        <f t="shared" si="6"/>
        <v>0</v>
      </c>
      <c r="O29" s="30">
        <v>0</v>
      </c>
      <c r="P29" s="31">
        <v>0</v>
      </c>
      <c r="Q29" s="29">
        <f t="shared" si="7"/>
        <v>0</v>
      </c>
      <c r="R29" s="30">
        <v>44200</v>
      </c>
      <c r="S29" s="31">
        <v>44200</v>
      </c>
      <c r="T29" s="29">
        <f t="shared" si="8"/>
        <v>0</v>
      </c>
    </row>
    <row r="30" spans="1:20" s="10" customFormat="1" ht="18">
      <c r="A30" s="102" t="s">
        <v>233</v>
      </c>
      <c r="B30" s="13" t="s">
        <v>18</v>
      </c>
      <c r="C30" s="29">
        <f t="shared" si="9"/>
        <v>16900</v>
      </c>
      <c r="D30" s="29">
        <f t="shared" si="9"/>
        <v>16900</v>
      </c>
      <c r="E30" s="29">
        <f t="shared" si="9"/>
        <v>0</v>
      </c>
      <c r="F30" s="30">
        <v>15900</v>
      </c>
      <c r="G30" s="31">
        <v>15900</v>
      </c>
      <c r="H30" s="89">
        <f t="shared" si="4"/>
        <v>0</v>
      </c>
      <c r="I30" s="75">
        <v>0</v>
      </c>
      <c r="J30" s="31">
        <v>0</v>
      </c>
      <c r="K30" s="29">
        <f t="shared" si="5"/>
        <v>0</v>
      </c>
      <c r="L30" s="30">
        <v>1000</v>
      </c>
      <c r="M30" s="30">
        <v>1000</v>
      </c>
      <c r="N30" s="29">
        <f t="shared" si="6"/>
        <v>0</v>
      </c>
      <c r="O30" s="30">
        <v>0</v>
      </c>
      <c r="P30" s="31">
        <v>0</v>
      </c>
      <c r="Q30" s="29">
        <f t="shared" si="7"/>
        <v>0</v>
      </c>
      <c r="R30" s="30">
        <v>0</v>
      </c>
      <c r="S30" s="31">
        <v>0</v>
      </c>
      <c r="T30" s="29">
        <f t="shared" si="8"/>
        <v>0</v>
      </c>
    </row>
    <row r="31" spans="1:20" s="10" customFormat="1" ht="18">
      <c r="A31" s="102" t="s">
        <v>234</v>
      </c>
      <c r="B31" s="13" t="s">
        <v>19</v>
      </c>
      <c r="C31" s="29">
        <f t="shared" si="9"/>
        <v>48300</v>
      </c>
      <c r="D31" s="29">
        <f t="shared" si="9"/>
        <v>28300</v>
      </c>
      <c r="E31" s="29">
        <f t="shared" si="9"/>
        <v>-20000</v>
      </c>
      <c r="F31" s="30">
        <v>20000</v>
      </c>
      <c r="G31" s="31">
        <v>0</v>
      </c>
      <c r="H31" s="89">
        <f t="shared" si="4"/>
        <v>-20000</v>
      </c>
      <c r="I31" s="75">
        <v>0</v>
      </c>
      <c r="J31" s="31">
        <v>0</v>
      </c>
      <c r="K31" s="29">
        <f t="shared" si="5"/>
        <v>0</v>
      </c>
      <c r="L31" s="30">
        <v>0</v>
      </c>
      <c r="M31" s="30">
        <v>0</v>
      </c>
      <c r="N31" s="29">
        <f t="shared" si="6"/>
        <v>0</v>
      </c>
      <c r="O31" s="30">
        <v>0</v>
      </c>
      <c r="P31" s="31">
        <v>0</v>
      </c>
      <c r="Q31" s="29">
        <f t="shared" si="7"/>
        <v>0</v>
      </c>
      <c r="R31" s="30">
        <v>28300</v>
      </c>
      <c r="S31" s="31">
        <v>28300</v>
      </c>
      <c r="T31" s="29">
        <f t="shared" si="8"/>
        <v>0</v>
      </c>
    </row>
    <row r="32" spans="1:20" s="10" customFormat="1" ht="18">
      <c r="A32" s="102"/>
      <c r="B32" s="11" t="s">
        <v>20</v>
      </c>
      <c r="C32" s="28">
        <f aca="true" t="shared" si="10" ref="C32:T32">SUM(C33)</f>
        <v>141000</v>
      </c>
      <c r="D32" s="28">
        <f t="shared" si="10"/>
        <v>141000</v>
      </c>
      <c r="E32" s="28">
        <f t="shared" si="10"/>
        <v>0</v>
      </c>
      <c r="F32" s="28">
        <f t="shared" si="10"/>
        <v>60000</v>
      </c>
      <c r="G32" s="28">
        <f t="shared" si="10"/>
        <v>50000</v>
      </c>
      <c r="H32" s="88">
        <f t="shared" si="10"/>
        <v>-10000</v>
      </c>
      <c r="I32" s="74">
        <f t="shared" si="10"/>
        <v>0</v>
      </c>
      <c r="J32" s="28">
        <f t="shared" si="10"/>
        <v>0</v>
      </c>
      <c r="K32" s="28">
        <f t="shared" si="10"/>
        <v>0</v>
      </c>
      <c r="L32" s="28">
        <f t="shared" si="10"/>
        <v>0</v>
      </c>
      <c r="M32" s="28">
        <f t="shared" si="10"/>
        <v>47600</v>
      </c>
      <c r="N32" s="28">
        <f t="shared" si="10"/>
        <v>47600</v>
      </c>
      <c r="O32" s="28">
        <f t="shared" si="10"/>
        <v>0</v>
      </c>
      <c r="P32" s="28">
        <f t="shared" si="10"/>
        <v>0</v>
      </c>
      <c r="Q32" s="28">
        <f t="shared" si="10"/>
        <v>0</v>
      </c>
      <c r="R32" s="28">
        <f t="shared" si="10"/>
        <v>81000</v>
      </c>
      <c r="S32" s="28">
        <f t="shared" si="10"/>
        <v>43400</v>
      </c>
      <c r="T32" s="28">
        <f t="shared" si="10"/>
        <v>-37600</v>
      </c>
    </row>
    <row r="33" spans="1:20" s="10" customFormat="1" ht="18">
      <c r="A33" s="102"/>
      <c r="B33" s="11" t="s">
        <v>13</v>
      </c>
      <c r="C33" s="28">
        <f>SUM(C34,C35)</f>
        <v>141000</v>
      </c>
      <c r="D33" s="28">
        <f>SUM(D34,D35)</f>
        <v>141000</v>
      </c>
      <c r="E33" s="28">
        <f aca="true" t="shared" si="11" ref="E33:T33">SUM(E34,E35)</f>
        <v>0</v>
      </c>
      <c r="F33" s="28">
        <f t="shared" si="11"/>
        <v>60000</v>
      </c>
      <c r="G33" s="28">
        <f t="shared" si="11"/>
        <v>50000</v>
      </c>
      <c r="H33" s="88">
        <f t="shared" si="11"/>
        <v>-10000</v>
      </c>
      <c r="I33" s="74">
        <f t="shared" si="11"/>
        <v>0</v>
      </c>
      <c r="J33" s="28">
        <f t="shared" si="11"/>
        <v>0</v>
      </c>
      <c r="K33" s="28">
        <f t="shared" si="11"/>
        <v>0</v>
      </c>
      <c r="L33" s="28">
        <f t="shared" si="11"/>
        <v>0</v>
      </c>
      <c r="M33" s="28">
        <f t="shared" si="11"/>
        <v>47600</v>
      </c>
      <c r="N33" s="28">
        <f t="shared" si="11"/>
        <v>47600</v>
      </c>
      <c r="O33" s="28">
        <f t="shared" si="11"/>
        <v>0</v>
      </c>
      <c r="P33" s="28">
        <f t="shared" si="11"/>
        <v>0</v>
      </c>
      <c r="Q33" s="28">
        <f t="shared" si="11"/>
        <v>0</v>
      </c>
      <c r="R33" s="28">
        <f t="shared" si="11"/>
        <v>81000</v>
      </c>
      <c r="S33" s="28">
        <f t="shared" si="11"/>
        <v>43400</v>
      </c>
      <c r="T33" s="28">
        <f t="shared" si="11"/>
        <v>-37600</v>
      </c>
    </row>
    <row r="34" spans="1:20" s="10" customFormat="1" ht="18">
      <c r="A34" s="102" t="s">
        <v>235</v>
      </c>
      <c r="B34" s="13" t="s">
        <v>21</v>
      </c>
      <c r="C34" s="29">
        <f aca="true" t="shared" si="12" ref="C34:E35">SUM(F34,I34,L34,O34,R34)</f>
        <v>120000</v>
      </c>
      <c r="D34" s="29">
        <f t="shared" si="12"/>
        <v>120000</v>
      </c>
      <c r="E34" s="29">
        <f t="shared" si="12"/>
        <v>0</v>
      </c>
      <c r="F34" s="29">
        <v>50000</v>
      </c>
      <c r="G34" s="29">
        <v>50000</v>
      </c>
      <c r="H34" s="89">
        <f>SUM(G34-F34)</f>
        <v>0</v>
      </c>
      <c r="I34" s="76">
        <v>0</v>
      </c>
      <c r="J34" s="29">
        <v>0</v>
      </c>
      <c r="K34" s="29">
        <f>SUM(J34-I34)</f>
        <v>0</v>
      </c>
      <c r="L34" s="29">
        <v>0</v>
      </c>
      <c r="M34" s="29">
        <v>47600</v>
      </c>
      <c r="N34" s="29">
        <f>SUM(M34-L34)</f>
        <v>47600</v>
      </c>
      <c r="O34" s="29">
        <v>0</v>
      </c>
      <c r="P34" s="29">
        <v>0</v>
      </c>
      <c r="Q34" s="29">
        <f>SUM(P34-O34)</f>
        <v>0</v>
      </c>
      <c r="R34" s="29">
        <v>70000</v>
      </c>
      <c r="S34" s="29">
        <v>22400</v>
      </c>
      <c r="T34" s="29">
        <f>SUM(S34-R34)</f>
        <v>-47600</v>
      </c>
    </row>
    <row r="35" spans="1:20" s="10" customFormat="1" ht="18">
      <c r="A35" s="102" t="s">
        <v>236</v>
      </c>
      <c r="B35" s="13" t="s">
        <v>22</v>
      </c>
      <c r="C35" s="29">
        <f t="shared" si="12"/>
        <v>21000</v>
      </c>
      <c r="D35" s="29">
        <f t="shared" si="12"/>
        <v>21000</v>
      </c>
      <c r="E35" s="29">
        <f t="shared" si="12"/>
        <v>0</v>
      </c>
      <c r="F35" s="30">
        <v>10000</v>
      </c>
      <c r="G35" s="31">
        <v>0</v>
      </c>
      <c r="H35" s="89">
        <f>SUM(G35-F35)</f>
        <v>-10000</v>
      </c>
      <c r="I35" s="75">
        <v>0</v>
      </c>
      <c r="J35" s="31">
        <v>0</v>
      </c>
      <c r="K35" s="29">
        <f>SUM(J35-I35)</f>
        <v>0</v>
      </c>
      <c r="L35" s="30">
        <v>0</v>
      </c>
      <c r="M35" s="31">
        <v>0</v>
      </c>
      <c r="N35" s="29">
        <f>SUM(M35-L35)</f>
        <v>0</v>
      </c>
      <c r="O35" s="30">
        <v>0</v>
      </c>
      <c r="P35" s="31">
        <v>0</v>
      </c>
      <c r="Q35" s="29">
        <f>SUM(P35-O35)</f>
        <v>0</v>
      </c>
      <c r="R35" s="30">
        <v>11000</v>
      </c>
      <c r="S35" s="31">
        <v>21000</v>
      </c>
      <c r="T35" s="29">
        <f>SUM(S35-R35)</f>
        <v>10000</v>
      </c>
    </row>
    <row r="36" spans="1:20" s="10" customFormat="1" ht="18" hidden="1">
      <c r="A36" s="102"/>
      <c r="B36" s="13" t="s">
        <v>220</v>
      </c>
      <c r="C36" s="29">
        <f>SUM(F36,I36,L36,O36,R36)</f>
        <v>0</v>
      </c>
      <c r="D36" s="29">
        <f>SUM(G36,J36,M36,P36)</f>
        <v>0</v>
      </c>
      <c r="E36" s="29">
        <f>SUM(H36,K36,N36,Q36,T36)</f>
        <v>0</v>
      </c>
      <c r="F36" s="29">
        <v>0</v>
      </c>
      <c r="G36" s="29">
        <v>0</v>
      </c>
      <c r="H36" s="89">
        <f>SUM(G36-F36)</f>
        <v>0</v>
      </c>
      <c r="I36" s="76">
        <v>0</v>
      </c>
      <c r="J36" s="29">
        <v>0</v>
      </c>
      <c r="K36" s="29">
        <f>SUM(J36-I36)</f>
        <v>0</v>
      </c>
      <c r="L36" s="29">
        <v>0</v>
      </c>
      <c r="M36" s="29">
        <v>0</v>
      </c>
      <c r="N36" s="29">
        <f>SUM(M36-L36)</f>
        <v>0</v>
      </c>
      <c r="O36" s="29">
        <v>0</v>
      </c>
      <c r="P36" s="29">
        <v>0</v>
      </c>
      <c r="Q36" s="29">
        <f>SUM(P36-O36)</f>
        <v>0</v>
      </c>
      <c r="R36" s="29">
        <v>0</v>
      </c>
      <c r="S36" s="29">
        <v>0</v>
      </c>
      <c r="T36" s="29">
        <f>SUM(S36-R36)</f>
        <v>0</v>
      </c>
    </row>
    <row r="37" spans="1:20" s="10" customFormat="1" ht="18">
      <c r="A37" s="102"/>
      <c r="B37" s="11" t="s">
        <v>23</v>
      </c>
      <c r="C37" s="28">
        <f aca="true" t="shared" si="13" ref="C37:T41">SUM(C38)</f>
        <v>106000</v>
      </c>
      <c r="D37" s="28">
        <f t="shared" si="13"/>
        <v>106000</v>
      </c>
      <c r="E37" s="28">
        <f t="shared" si="13"/>
        <v>0</v>
      </c>
      <c r="F37" s="28">
        <f t="shared" si="13"/>
        <v>50000</v>
      </c>
      <c r="G37" s="28">
        <f t="shared" si="13"/>
        <v>50000</v>
      </c>
      <c r="H37" s="88">
        <f t="shared" si="13"/>
        <v>0</v>
      </c>
      <c r="I37" s="74">
        <f t="shared" si="13"/>
        <v>0</v>
      </c>
      <c r="J37" s="28">
        <f t="shared" si="13"/>
        <v>0</v>
      </c>
      <c r="K37" s="28">
        <f t="shared" si="13"/>
        <v>0</v>
      </c>
      <c r="L37" s="28">
        <f t="shared" si="13"/>
        <v>35000</v>
      </c>
      <c r="M37" s="28">
        <f t="shared" si="13"/>
        <v>54000</v>
      </c>
      <c r="N37" s="28">
        <f t="shared" si="13"/>
        <v>19000</v>
      </c>
      <c r="O37" s="28">
        <f t="shared" si="13"/>
        <v>0</v>
      </c>
      <c r="P37" s="28">
        <f t="shared" si="13"/>
        <v>0</v>
      </c>
      <c r="Q37" s="28">
        <f t="shared" si="13"/>
        <v>0</v>
      </c>
      <c r="R37" s="28">
        <f t="shared" si="13"/>
        <v>21000</v>
      </c>
      <c r="S37" s="28">
        <f t="shared" si="13"/>
        <v>2000</v>
      </c>
      <c r="T37" s="28">
        <f t="shared" si="13"/>
        <v>-19000</v>
      </c>
    </row>
    <row r="38" spans="1:20" s="10" customFormat="1" ht="18">
      <c r="A38" s="102"/>
      <c r="B38" s="11" t="s">
        <v>13</v>
      </c>
      <c r="C38" s="28">
        <f>SUM(C39)</f>
        <v>106000</v>
      </c>
      <c r="D38" s="28">
        <f>SUM(D39)</f>
        <v>106000</v>
      </c>
      <c r="E38" s="28">
        <f>SUM(E39)</f>
        <v>0</v>
      </c>
      <c r="F38" s="28">
        <f>SUM(F39)</f>
        <v>50000</v>
      </c>
      <c r="G38" s="28">
        <f t="shared" si="13"/>
        <v>50000</v>
      </c>
      <c r="H38" s="88">
        <f t="shared" si="13"/>
        <v>0</v>
      </c>
      <c r="I38" s="74">
        <f>SUM(I39)</f>
        <v>0</v>
      </c>
      <c r="J38" s="28">
        <f t="shared" si="13"/>
        <v>0</v>
      </c>
      <c r="K38" s="28">
        <f t="shared" si="13"/>
        <v>0</v>
      </c>
      <c r="L38" s="28">
        <f>SUM(L39)</f>
        <v>35000</v>
      </c>
      <c r="M38" s="28">
        <f t="shared" si="13"/>
        <v>54000</v>
      </c>
      <c r="N38" s="28">
        <f t="shared" si="13"/>
        <v>19000</v>
      </c>
      <c r="O38" s="28">
        <f>SUM(O39)</f>
        <v>0</v>
      </c>
      <c r="P38" s="28">
        <f t="shared" si="13"/>
        <v>0</v>
      </c>
      <c r="Q38" s="28">
        <f t="shared" si="13"/>
        <v>0</v>
      </c>
      <c r="R38" s="28">
        <f>SUM(R39)</f>
        <v>21000</v>
      </c>
      <c r="S38" s="28">
        <f t="shared" si="13"/>
        <v>2000</v>
      </c>
      <c r="T38" s="28">
        <f t="shared" si="13"/>
        <v>-19000</v>
      </c>
    </row>
    <row r="39" spans="1:20" s="10" customFormat="1" ht="18">
      <c r="A39" s="102" t="s">
        <v>237</v>
      </c>
      <c r="B39" s="12" t="s">
        <v>24</v>
      </c>
      <c r="C39" s="29">
        <f>SUM(F39,I39,L39,O39,R39)</f>
        <v>106000</v>
      </c>
      <c r="D39" s="29">
        <f>SUM(G39,J39,M39,P39,S39)</f>
        <v>106000</v>
      </c>
      <c r="E39" s="29">
        <f>SUM(H39,K39,N39,Q39,T39)</f>
        <v>0</v>
      </c>
      <c r="F39" s="32">
        <v>50000</v>
      </c>
      <c r="G39" s="32">
        <v>50000</v>
      </c>
      <c r="H39" s="89">
        <f>SUM(G39-F39)</f>
        <v>0</v>
      </c>
      <c r="I39" s="77">
        <v>0</v>
      </c>
      <c r="J39" s="32">
        <v>0</v>
      </c>
      <c r="K39" s="29">
        <f>SUM(J39-I39)</f>
        <v>0</v>
      </c>
      <c r="L39" s="32">
        <v>35000</v>
      </c>
      <c r="M39" s="32">
        <v>54000</v>
      </c>
      <c r="N39" s="29">
        <f>SUM(M39-L39)</f>
        <v>19000</v>
      </c>
      <c r="O39" s="32">
        <v>0</v>
      </c>
      <c r="P39" s="32">
        <v>0</v>
      </c>
      <c r="Q39" s="29">
        <f>SUM(P39-O39)</f>
        <v>0</v>
      </c>
      <c r="R39" s="32">
        <v>21000</v>
      </c>
      <c r="S39" s="32">
        <v>2000</v>
      </c>
      <c r="T39" s="29">
        <f>SUM(S39-R39)</f>
        <v>-19000</v>
      </c>
    </row>
    <row r="40" spans="1:20" s="10" customFormat="1" ht="18" hidden="1">
      <c r="A40" s="102"/>
      <c r="B40" s="11" t="s">
        <v>224</v>
      </c>
      <c r="C40" s="28">
        <f t="shared" si="13"/>
        <v>0</v>
      </c>
      <c r="D40" s="28">
        <f t="shared" si="13"/>
        <v>220000</v>
      </c>
      <c r="E40" s="28">
        <f t="shared" si="13"/>
        <v>220000</v>
      </c>
      <c r="F40" s="28">
        <f t="shared" si="13"/>
        <v>0</v>
      </c>
      <c r="G40" s="28">
        <f t="shared" si="13"/>
        <v>0</v>
      </c>
      <c r="H40" s="88">
        <f t="shared" si="13"/>
        <v>0</v>
      </c>
      <c r="I40" s="74">
        <f t="shared" si="13"/>
        <v>0</v>
      </c>
      <c r="J40" s="28">
        <f t="shared" si="13"/>
        <v>0</v>
      </c>
      <c r="K40" s="28">
        <f t="shared" si="13"/>
        <v>0</v>
      </c>
      <c r="L40" s="28">
        <f t="shared" si="13"/>
        <v>0</v>
      </c>
      <c r="M40" s="28">
        <f t="shared" si="13"/>
        <v>20000</v>
      </c>
      <c r="N40" s="28">
        <f t="shared" si="13"/>
        <v>20000</v>
      </c>
      <c r="O40" s="28">
        <f t="shared" si="13"/>
        <v>0</v>
      </c>
      <c r="P40" s="28">
        <f t="shared" si="13"/>
        <v>0</v>
      </c>
      <c r="Q40" s="28">
        <f t="shared" si="13"/>
        <v>0</v>
      </c>
      <c r="R40" s="28">
        <f t="shared" si="13"/>
        <v>0</v>
      </c>
      <c r="S40" s="28">
        <f t="shared" si="13"/>
        <v>200000</v>
      </c>
      <c r="T40" s="28">
        <f t="shared" si="13"/>
        <v>200000</v>
      </c>
    </row>
    <row r="41" spans="1:20" s="10" customFormat="1" ht="18" hidden="1">
      <c r="A41" s="102"/>
      <c r="B41" s="11" t="s">
        <v>13</v>
      </c>
      <c r="C41" s="28">
        <f>SUM(C42)</f>
        <v>0</v>
      </c>
      <c r="D41" s="28">
        <f>SUM(D42)</f>
        <v>220000</v>
      </c>
      <c r="E41" s="28">
        <f>SUM(E42)</f>
        <v>220000</v>
      </c>
      <c r="F41" s="28">
        <f>SUM(F42)</f>
        <v>0</v>
      </c>
      <c r="G41" s="28">
        <f t="shared" si="13"/>
        <v>0</v>
      </c>
      <c r="H41" s="88">
        <f t="shared" si="13"/>
        <v>0</v>
      </c>
      <c r="I41" s="74">
        <f>SUM(I42)</f>
        <v>0</v>
      </c>
      <c r="J41" s="28">
        <f t="shared" si="13"/>
        <v>0</v>
      </c>
      <c r="K41" s="28">
        <f t="shared" si="13"/>
        <v>0</v>
      </c>
      <c r="L41" s="28">
        <f>SUM(L42)</f>
        <v>0</v>
      </c>
      <c r="M41" s="28">
        <f t="shared" si="13"/>
        <v>20000</v>
      </c>
      <c r="N41" s="28">
        <f t="shared" si="13"/>
        <v>20000</v>
      </c>
      <c r="O41" s="28">
        <f>SUM(O42)</f>
        <v>0</v>
      </c>
      <c r="P41" s="28">
        <f t="shared" si="13"/>
        <v>0</v>
      </c>
      <c r="Q41" s="28">
        <f t="shared" si="13"/>
        <v>0</v>
      </c>
      <c r="R41" s="28">
        <f>SUM(R42)</f>
        <v>0</v>
      </c>
      <c r="S41" s="28">
        <f t="shared" si="13"/>
        <v>200000</v>
      </c>
      <c r="T41" s="28">
        <f t="shared" si="13"/>
        <v>200000</v>
      </c>
    </row>
    <row r="42" spans="1:20" s="10" customFormat="1" ht="18" hidden="1">
      <c r="A42" s="102"/>
      <c r="B42" s="12" t="s">
        <v>229</v>
      </c>
      <c r="C42" s="29">
        <f>SUM(F42,I42,L42,O42,R42)</f>
        <v>0</v>
      </c>
      <c r="D42" s="29">
        <f>SUM(G42,J42,M42,P42,S42)</f>
        <v>220000</v>
      </c>
      <c r="E42" s="29">
        <f>SUM(H42,K42,N42,Q42,T42)</f>
        <v>220000</v>
      </c>
      <c r="F42" s="32">
        <v>0</v>
      </c>
      <c r="G42" s="32">
        <v>0</v>
      </c>
      <c r="H42" s="89">
        <f>SUM(G42-F42)</f>
        <v>0</v>
      </c>
      <c r="I42" s="77">
        <v>0</v>
      </c>
      <c r="J42" s="32">
        <v>0</v>
      </c>
      <c r="K42" s="29">
        <f>SUM(J42-I42)</f>
        <v>0</v>
      </c>
      <c r="L42" s="32">
        <v>0</v>
      </c>
      <c r="M42" s="32">
        <v>20000</v>
      </c>
      <c r="N42" s="29">
        <f>SUM(M42-L42)</f>
        <v>20000</v>
      </c>
      <c r="O42" s="32">
        <v>0</v>
      </c>
      <c r="P42" s="32">
        <v>0</v>
      </c>
      <c r="Q42" s="29">
        <f>SUM(P42-O42)</f>
        <v>0</v>
      </c>
      <c r="R42" s="32">
        <v>0</v>
      </c>
      <c r="S42" s="32">
        <v>200000</v>
      </c>
      <c r="T42" s="29">
        <f>SUM(S42-R42)</f>
        <v>200000</v>
      </c>
    </row>
    <row r="43" spans="1:20" s="9" customFormat="1" ht="18">
      <c r="A43" s="102"/>
      <c r="B43" s="11" t="s">
        <v>25</v>
      </c>
      <c r="C43" s="33">
        <f aca="true" t="shared" si="14" ref="C43:T43">SUM(C44,C68,C94,C102,C111,C235,C255)</f>
        <v>7465736</v>
      </c>
      <c r="D43" s="33">
        <f t="shared" si="14"/>
        <v>7603760</v>
      </c>
      <c r="E43" s="33">
        <f t="shared" si="14"/>
        <v>138024</v>
      </c>
      <c r="F43" s="33">
        <f t="shared" si="14"/>
        <v>258300</v>
      </c>
      <c r="G43" s="33">
        <f t="shared" si="14"/>
        <v>258300</v>
      </c>
      <c r="H43" s="90">
        <f t="shared" si="14"/>
        <v>0</v>
      </c>
      <c r="I43" s="78">
        <f t="shared" si="14"/>
        <v>765000</v>
      </c>
      <c r="J43" s="33">
        <f t="shared" si="14"/>
        <v>765343</v>
      </c>
      <c r="K43" s="33">
        <f t="shared" si="14"/>
        <v>343</v>
      </c>
      <c r="L43" s="33">
        <f t="shared" si="14"/>
        <v>2113412</v>
      </c>
      <c r="M43" s="33">
        <f t="shared" si="14"/>
        <v>2226093</v>
      </c>
      <c r="N43" s="33">
        <f t="shared" si="14"/>
        <v>112681</v>
      </c>
      <c r="O43" s="33">
        <f t="shared" si="14"/>
        <v>2701147</v>
      </c>
      <c r="P43" s="33">
        <f t="shared" si="14"/>
        <v>2701147</v>
      </c>
      <c r="Q43" s="33">
        <f t="shared" si="14"/>
        <v>0</v>
      </c>
      <c r="R43" s="33">
        <f t="shared" si="14"/>
        <v>1627877</v>
      </c>
      <c r="S43" s="33">
        <f t="shared" si="14"/>
        <v>1652877</v>
      </c>
      <c r="T43" s="33">
        <f t="shared" si="14"/>
        <v>25000</v>
      </c>
    </row>
    <row r="44" spans="1:20" s="10" customFormat="1" ht="18" hidden="1">
      <c r="A44" s="102"/>
      <c r="B44" s="11" t="s">
        <v>26</v>
      </c>
      <c r="C44" s="34">
        <f aca="true" t="shared" si="15" ref="C44:T44">SUM(C45,C48,C53,C55)</f>
        <v>657028</v>
      </c>
      <c r="D44" s="34">
        <f t="shared" si="15"/>
        <v>685699</v>
      </c>
      <c r="E44" s="34">
        <f t="shared" si="15"/>
        <v>28671</v>
      </c>
      <c r="F44" s="34">
        <f t="shared" si="15"/>
        <v>0</v>
      </c>
      <c r="G44" s="34">
        <f t="shared" si="15"/>
        <v>0</v>
      </c>
      <c r="H44" s="91">
        <f t="shared" si="15"/>
        <v>0</v>
      </c>
      <c r="I44" s="79">
        <f t="shared" si="15"/>
        <v>165000</v>
      </c>
      <c r="J44" s="34">
        <f t="shared" si="15"/>
        <v>165700</v>
      </c>
      <c r="K44" s="34">
        <f t="shared" si="15"/>
        <v>700</v>
      </c>
      <c r="L44" s="34">
        <f t="shared" si="15"/>
        <v>347028</v>
      </c>
      <c r="M44" s="34">
        <f t="shared" si="15"/>
        <v>344999</v>
      </c>
      <c r="N44" s="34">
        <f t="shared" si="15"/>
        <v>-2029</v>
      </c>
      <c r="O44" s="34">
        <f t="shared" si="15"/>
        <v>0</v>
      </c>
      <c r="P44" s="34">
        <f t="shared" si="15"/>
        <v>0</v>
      </c>
      <c r="Q44" s="34">
        <f t="shared" si="15"/>
        <v>0</v>
      </c>
      <c r="R44" s="34">
        <f t="shared" si="15"/>
        <v>145000</v>
      </c>
      <c r="S44" s="34">
        <f t="shared" si="15"/>
        <v>175000</v>
      </c>
      <c r="T44" s="34">
        <f t="shared" si="15"/>
        <v>30000</v>
      </c>
    </row>
    <row r="45" spans="1:20" s="9" customFormat="1" ht="18" hidden="1">
      <c r="A45" s="102"/>
      <c r="B45" s="11" t="s">
        <v>27</v>
      </c>
      <c r="C45" s="34">
        <f aca="true" t="shared" si="16" ref="C45:T45">SUM(C46,C47)</f>
        <v>27925</v>
      </c>
      <c r="D45" s="34">
        <f t="shared" si="16"/>
        <v>27909</v>
      </c>
      <c r="E45" s="34">
        <f t="shared" si="16"/>
        <v>-16</v>
      </c>
      <c r="F45" s="34">
        <f t="shared" si="16"/>
        <v>0</v>
      </c>
      <c r="G45" s="34">
        <f t="shared" si="16"/>
        <v>0</v>
      </c>
      <c r="H45" s="91">
        <f t="shared" si="16"/>
        <v>0</v>
      </c>
      <c r="I45" s="79">
        <f t="shared" si="16"/>
        <v>0</v>
      </c>
      <c r="J45" s="34">
        <f t="shared" si="16"/>
        <v>0</v>
      </c>
      <c r="K45" s="34">
        <f>SUM(K46,K47)</f>
        <v>0</v>
      </c>
      <c r="L45" s="34">
        <f t="shared" si="16"/>
        <v>27925</v>
      </c>
      <c r="M45" s="34">
        <f t="shared" si="16"/>
        <v>27909</v>
      </c>
      <c r="N45" s="34">
        <f t="shared" si="16"/>
        <v>-16</v>
      </c>
      <c r="O45" s="34">
        <f t="shared" si="16"/>
        <v>0</v>
      </c>
      <c r="P45" s="34">
        <f t="shared" si="16"/>
        <v>0</v>
      </c>
      <c r="Q45" s="34">
        <f>SUM(Q46,Q47)</f>
        <v>0</v>
      </c>
      <c r="R45" s="34">
        <f t="shared" si="16"/>
        <v>0</v>
      </c>
      <c r="S45" s="34">
        <f t="shared" si="16"/>
        <v>0</v>
      </c>
      <c r="T45" s="34">
        <f t="shared" si="16"/>
        <v>0</v>
      </c>
    </row>
    <row r="46" spans="1:20" s="10" customFormat="1" ht="18" hidden="1">
      <c r="A46" s="102"/>
      <c r="B46" s="12" t="s">
        <v>28</v>
      </c>
      <c r="C46" s="29">
        <f aca="true" t="shared" si="17" ref="C46:E67">SUM(F46,I46,L46,O46,R46)</f>
        <v>18000</v>
      </c>
      <c r="D46" s="29">
        <f t="shared" si="17"/>
        <v>17984</v>
      </c>
      <c r="E46" s="29">
        <f t="shared" si="17"/>
        <v>-16</v>
      </c>
      <c r="F46" s="30">
        <v>0</v>
      </c>
      <c r="G46" s="31">
        <v>0</v>
      </c>
      <c r="H46" s="89">
        <f>SUM(G46-F46)</f>
        <v>0</v>
      </c>
      <c r="I46" s="75">
        <v>0</v>
      </c>
      <c r="J46" s="31">
        <v>0</v>
      </c>
      <c r="K46" s="29">
        <f>SUM(J46-I46)</f>
        <v>0</v>
      </c>
      <c r="L46" s="30">
        <v>18000</v>
      </c>
      <c r="M46" s="31">
        <v>17984</v>
      </c>
      <c r="N46" s="29">
        <f>SUM(M46-L46)</f>
        <v>-16</v>
      </c>
      <c r="O46" s="30">
        <v>0</v>
      </c>
      <c r="P46" s="31">
        <v>0</v>
      </c>
      <c r="Q46" s="29">
        <f>SUM(P46-O46)</f>
        <v>0</v>
      </c>
      <c r="R46" s="30">
        <v>0</v>
      </c>
      <c r="S46" s="31">
        <v>0</v>
      </c>
      <c r="T46" s="29">
        <f>SUM(S46-R46)</f>
        <v>0</v>
      </c>
    </row>
    <row r="47" spans="1:20" s="10" customFormat="1" ht="18" hidden="1">
      <c r="A47" s="102"/>
      <c r="B47" s="12" t="s">
        <v>29</v>
      </c>
      <c r="C47" s="29">
        <f t="shared" si="17"/>
        <v>9925</v>
      </c>
      <c r="D47" s="29">
        <f t="shared" si="17"/>
        <v>9925</v>
      </c>
      <c r="E47" s="29">
        <f t="shared" si="17"/>
        <v>0</v>
      </c>
      <c r="F47" s="32">
        <v>0</v>
      </c>
      <c r="G47" s="32">
        <v>0</v>
      </c>
      <c r="H47" s="89">
        <f>SUM(G47-F47)</f>
        <v>0</v>
      </c>
      <c r="I47" s="77">
        <v>0</v>
      </c>
      <c r="J47" s="32">
        <v>0</v>
      </c>
      <c r="K47" s="29">
        <f>SUM(J47-I47)</f>
        <v>0</v>
      </c>
      <c r="L47" s="32">
        <v>9925</v>
      </c>
      <c r="M47" s="32">
        <v>9925</v>
      </c>
      <c r="N47" s="29">
        <f>SUM(M47-L47)</f>
        <v>0</v>
      </c>
      <c r="O47" s="32">
        <v>0</v>
      </c>
      <c r="P47" s="32">
        <v>0</v>
      </c>
      <c r="Q47" s="29">
        <f>SUM(P47-O47)</f>
        <v>0</v>
      </c>
      <c r="R47" s="32">
        <v>0</v>
      </c>
      <c r="S47" s="32">
        <v>0</v>
      </c>
      <c r="T47" s="29">
        <f>SUM(S47-R47)</f>
        <v>0</v>
      </c>
    </row>
    <row r="48" spans="1:20" s="10" customFormat="1" ht="18" hidden="1">
      <c r="A48" s="102"/>
      <c r="B48" s="11" t="s">
        <v>30</v>
      </c>
      <c r="C48" s="34">
        <f>SUM(C49,C50,C51,C52)</f>
        <v>43430</v>
      </c>
      <c r="D48" s="34">
        <f>SUM(D49,D50,D51,D52)</f>
        <v>38430</v>
      </c>
      <c r="E48" s="34">
        <f>SUM(E49,E50,E51,E52)</f>
        <v>-5000</v>
      </c>
      <c r="F48" s="34">
        <f aca="true" t="shared" si="18" ref="F48:T48">SUM(F49,F50,F51,F52)</f>
        <v>0</v>
      </c>
      <c r="G48" s="34">
        <f t="shared" si="18"/>
        <v>0</v>
      </c>
      <c r="H48" s="91">
        <f t="shared" si="18"/>
        <v>0</v>
      </c>
      <c r="I48" s="79">
        <f t="shared" si="18"/>
        <v>0</v>
      </c>
      <c r="J48" s="34">
        <f t="shared" si="18"/>
        <v>0</v>
      </c>
      <c r="K48" s="34">
        <f t="shared" si="18"/>
        <v>0</v>
      </c>
      <c r="L48" s="34">
        <f t="shared" si="18"/>
        <v>43430</v>
      </c>
      <c r="M48" s="34">
        <f t="shared" si="18"/>
        <v>38430</v>
      </c>
      <c r="N48" s="34">
        <f t="shared" si="18"/>
        <v>-5000</v>
      </c>
      <c r="O48" s="34">
        <f t="shared" si="18"/>
        <v>0</v>
      </c>
      <c r="P48" s="34">
        <f t="shared" si="18"/>
        <v>0</v>
      </c>
      <c r="Q48" s="34">
        <f t="shared" si="18"/>
        <v>0</v>
      </c>
      <c r="R48" s="34">
        <f t="shared" si="18"/>
        <v>0</v>
      </c>
      <c r="S48" s="34">
        <f t="shared" si="18"/>
        <v>0</v>
      </c>
      <c r="T48" s="34">
        <f t="shared" si="18"/>
        <v>0</v>
      </c>
    </row>
    <row r="49" spans="1:20" s="10" customFormat="1" ht="18" hidden="1">
      <c r="A49" s="102"/>
      <c r="B49" s="12" t="s">
        <v>31</v>
      </c>
      <c r="C49" s="29">
        <f t="shared" si="17"/>
        <v>18000</v>
      </c>
      <c r="D49" s="29">
        <f t="shared" si="17"/>
        <v>18000</v>
      </c>
      <c r="E49" s="29">
        <f t="shared" si="17"/>
        <v>0</v>
      </c>
      <c r="F49" s="32">
        <v>0</v>
      </c>
      <c r="G49" s="32">
        <v>0</v>
      </c>
      <c r="H49" s="89">
        <f>SUM(G49-F49)</f>
        <v>0</v>
      </c>
      <c r="I49" s="77">
        <v>0</v>
      </c>
      <c r="J49" s="32">
        <v>0</v>
      </c>
      <c r="K49" s="29">
        <f>SUM(J49-I49)</f>
        <v>0</v>
      </c>
      <c r="L49" s="32">
        <v>18000</v>
      </c>
      <c r="M49" s="32">
        <v>18000</v>
      </c>
      <c r="N49" s="29">
        <f>SUM(M49-L49)</f>
        <v>0</v>
      </c>
      <c r="O49" s="32">
        <v>0</v>
      </c>
      <c r="P49" s="32">
        <v>0</v>
      </c>
      <c r="Q49" s="29">
        <f>SUM(P49-O49)</f>
        <v>0</v>
      </c>
      <c r="R49" s="32">
        <v>0</v>
      </c>
      <c r="S49" s="32">
        <v>0</v>
      </c>
      <c r="T49" s="29">
        <f>SUM(S49-R49)</f>
        <v>0</v>
      </c>
    </row>
    <row r="50" spans="1:20" s="10" customFormat="1" ht="18" hidden="1">
      <c r="A50" s="102"/>
      <c r="B50" s="12" t="s">
        <v>32</v>
      </c>
      <c r="C50" s="29">
        <f t="shared" si="17"/>
        <v>17930</v>
      </c>
      <c r="D50" s="29">
        <f t="shared" si="17"/>
        <v>17930</v>
      </c>
      <c r="E50" s="29">
        <f t="shared" si="17"/>
        <v>0</v>
      </c>
      <c r="F50" s="32">
        <v>0</v>
      </c>
      <c r="G50" s="32">
        <v>0</v>
      </c>
      <c r="H50" s="89">
        <f>SUM(G50-F50)</f>
        <v>0</v>
      </c>
      <c r="I50" s="77">
        <v>0</v>
      </c>
      <c r="J50" s="32">
        <v>0</v>
      </c>
      <c r="K50" s="29">
        <f>SUM(J50-I50)</f>
        <v>0</v>
      </c>
      <c r="L50" s="32">
        <v>17930</v>
      </c>
      <c r="M50" s="32">
        <v>17930</v>
      </c>
      <c r="N50" s="29">
        <f>SUM(M50-L50)</f>
        <v>0</v>
      </c>
      <c r="O50" s="32">
        <v>0</v>
      </c>
      <c r="P50" s="32">
        <v>0</v>
      </c>
      <c r="Q50" s="29">
        <f>SUM(P50-O50)</f>
        <v>0</v>
      </c>
      <c r="R50" s="32">
        <v>0</v>
      </c>
      <c r="S50" s="32">
        <v>0</v>
      </c>
      <c r="T50" s="29">
        <f>SUM(S50-R50)</f>
        <v>0</v>
      </c>
    </row>
    <row r="51" spans="1:20" s="10" customFormat="1" ht="18" hidden="1">
      <c r="A51" s="102"/>
      <c r="B51" s="12" t="s">
        <v>33</v>
      </c>
      <c r="C51" s="29">
        <f t="shared" si="17"/>
        <v>5000</v>
      </c>
      <c r="D51" s="29">
        <f t="shared" si="17"/>
        <v>0</v>
      </c>
      <c r="E51" s="29">
        <f t="shared" si="17"/>
        <v>-5000</v>
      </c>
      <c r="F51" s="32">
        <v>0</v>
      </c>
      <c r="G51" s="32">
        <v>0</v>
      </c>
      <c r="H51" s="89">
        <f>SUM(G51-F51)</f>
        <v>0</v>
      </c>
      <c r="I51" s="77">
        <v>0</v>
      </c>
      <c r="J51" s="32">
        <v>0</v>
      </c>
      <c r="K51" s="29">
        <f>SUM(J51-I51)</f>
        <v>0</v>
      </c>
      <c r="L51" s="32">
        <v>5000</v>
      </c>
      <c r="M51" s="32">
        <v>0</v>
      </c>
      <c r="N51" s="29">
        <f>SUM(M51-L51)</f>
        <v>-5000</v>
      </c>
      <c r="O51" s="32">
        <v>0</v>
      </c>
      <c r="P51" s="32">
        <v>0</v>
      </c>
      <c r="Q51" s="29">
        <f>SUM(P51-O51)</f>
        <v>0</v>
      </c>
      <c r="R51" s="32">
        <v>0</v>
      </c>
      <c r="S51" s="32">
        <v>0</v>
      </c>
      <c r="T51" s="29">
        <f>SUM(S51-R51)</f>
        <v>0</v>
      </c>
    </row>
    <row r="52" spans="1:39" s="10" customFormat="1" ht="18" hidden="1">
      <c r="A52" s="102"/>
      <c r="B52" s="12" t="s">
        <v>34</v>
      </c>
      <c r="C52" s="29">
        <f t="shared" si="17"/>
        <v>2500</v>
      </c>
      <c r="D52" s="29">
        <f t="shared" si="17"/>
        <v>2500</v>
      </c>
      <c r="E52" s="29">
        <f t="shared" si="17"/>
        <v>0</v>
      </c>
      <c r="F52" s="32">
        <v>0</v>
      </c>
      <c r="G52" s="32">
        <v>0</v>
      </c>
      <c r="H52" s="89">
        <f>SUM(G52-F52)</f>
        <v>0</v>
      </c>
      <c r="I52" s="77">
        <v>0</v>
      </c>
      <c r="J52" s="32">
        <v>0</v>
      </c>
      <c r="K52" s="29">
        <f>SUM(J52-I52)</f>
        <v>0</v>
      </c>
      <c r="L52" s="32">
        <v>2500</v>
      </c>
      <c r="M52" s="32">
        <v>2500</v>
      </c>
      <c r="N52" s="29">
        <f>SUM(M52-L52)</f>
        <v>0</v>
      </c>
      <c r="O52" s="32">
        <v>0</v>
      </c>
      <c r="P52" s="32">
        <v>0</v>
      </c>
      <c r="Q52" s="29">
        <f>SUM(P52-O52)</f>
        <v>0</v>
      </c>
      <c r="R52" s="32">
        <v>0</v>
      </c>
      <c r="S52" s="32">
        <v>0</v>
      </c>
      <c r="T52" s="29">
        <f>SUM(S52-R52)</f>
        <v>0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20" s="10" customFormat="1" ht="18" hidden="1">
      <c r="A53" s="102"/>
      <c r="B53" s="11" t="s">
        <v>35</v>
      </c>
      <c r="C53" s="34">
        <f aca="true" t="shared" si="19" ref="C53:T53">SUM(C54)</f>
        <v>107973</v>
      </c>
      <c r="D53" s="34">
        <f t="shared" si="19"/>
        <v>107973</v>
      </c>
      <c r="E53" s="34">
        <f t="shared" si="19"/>
        <v>0</v>
      </c>
      <c r="F53" s="34">
        <f t="shared" si="19"/>
        <v>0</v>
      </c>
      <c r="G53" s="34">
        <f t="shared" si="19"/>
        <v>0</v>
      </c>
      <c r="H53" s="91">
        <f t="shared" si="19"/>
        <v>0</v>
      </c>
      <c r="I53" s="79">
        <f t="shared" si="19"/>
        <v>0</v>
      </c>
      <c r="J53" s="34">
        <f t="shared" si="19"/>
        <v>0</v>
      </c>
      <c r="K53" s="34">
        <f t="shared" si="19"/>
        <v>0</v>
      </c>
      <c r="L53" s="34">
        <f t="shared" si="19"/>
        <v>107973</v>
      </c>
      <c r="M53" s="34">
        <f t="shared" si="19"/>
        <v>107973</v>
      </c>
      <c r="N53" s="34">
        <f t="shared" si="19"/>
        <v>0</v>
      </c>
      <c r="O53" s="34">
        <f t="shared" si="19"/>
        <v>0</v>
      </c>
      <c r="P53" s="34">
        <f t="shared" si="19"/>
        <v>0</v>
      </c>
      <c r="Q53" s="34">
        <f t="shared" si="19"/>
        <v>0</v>
      </c>
      <c r="R53" s="34">
        <f t="shared" si="19"/>
        <v>0</v>
      </c>
      <c r="S53" s="34">
        <f t="shared" si="19"/>
        <v>0</v>
      </c>
      <c r="T53" s="34">
        <f t="shared" si="19"/>
        <v>0</v>
      </c>
    </row>
    <row r="54" spans="1:20" s="10" customFormat="1" ht="18" hidden="1">
      <c r="A54" s="102"/>
      <c r="B54" s="12" t="s">
        <v>36</v>
      </c>
      <c r="C54" s="29">
        <f t="shared" si="17"/>
        <v>107973</v>
      </c>
      <c r="D54" s="29">
        <f t="shared" si="17"/>
        <v>107973</v>
      </c>
      <c r="E54" s="29">
        <f t="shared" si="17"/>
        <v>0</v>
      </c>
      <c r="F54" s="30">
        <v>0</v>
      </c>
      <c r="G54" s="31">
        <v>0</v>
      </c>
      <c r="H54" s="89">
        <f aca="true" t="shared" si="20" ref="H54:H66">SUM(G54-F54)</f>
        <v>0</v>
      </c>
      <c r="I54" s="75">
        <v>0</v>
      </c>
      <c r="J54" s="31">
        <v>0</v>
      </c>
      <c r="K54" s="29">
        <f aca="true" t="shared" si="21" ref="K54:K66">SUM(J54-I54)</f>
        <v>0</v>
      </c>
      <c r="L54" s="30">
        <v>107973</v>
      </c>
      <c r="M54" s="31">
        <v>107973</v>
      </c>
      <c r="N54" s="29">
        <f aca="true" t="shared" si="22" ref="N54:N66">SUM(M54-L54)</f>
        <v>0</v>
      </c>
      <c r="O54" s="30">
        <v>0</v>
      </c>
      <c r="P54" s="31">
        <v>0</v>
      </c>
      <c r="Q54" s="29">
        <f aca="true" t="shared" si="23" ref="Q54:Q66">SUM(P54-O54)</f>
        <v>0</v>
      </c>
      <c r="R54" s="30">
        <v>0</v>
      </c>
      <c r="S54" s="31">
        <v>0</v>
      </c>
      <c r="T54" s="29">
        <f aca="true" t="shared" si="24" ref="T54:T66">SUM(S54-R54)</f>
        <v>0</v>
      </c>
    </row>
    <row r="55" spans="1:20" s="10" customFormat="1" ht="18" hidden="1">
      <c r="A55" s="102"/>
      <c r="B55" s="11" t="s">
        <v>37</v>
      </c>
      <c r="C55" s="34">
        <f>SUM(C56,C57,C58,C59,C60)</f>
        <v>477700</v>
      </c>
      <c r="D55" s="34">
        <f aca="true" t="shared" si="25" ref="D55:T55">SUM(D56,D57,D58,D59,D60)</f>
        <v>511387</v>
      </c>
      <c r="E55" s="34">
        <f t="shared" si="25"/>
        <v>33687</v>
      </c>
      <c r="F55" s="34">
        <f t="shared" si="25"/>
        <v>0</v>
      </c>
      <c r="G55" s="34">
        <f t="shared" si="25"/>
        <v>0</v>
      </c>
      <c r="H55" s="91">
        <f t="shared" si="25"/>
        <v>0</v>
      </c>
      <c r="I55" s="79">
        <f t="shared" si="25"/>
        <v>165000</v>
      </c>
      <c r="J55" s="34">
        <f t="shared" si="25"/>
        <v>165700</v>
      </c>
      <c r="K55" s="34">
        <f t="shared" si="25"/>
        <v>700</v>
      </c>
      <c r="L55" s="34">
        <f t="shared" si="25"/>
        <v>167700</v>
      </c>
      <c r="M55" s="34">
        <f t="shared" si="25"/>
        <v>170687</v>
      </c>
      <c r="N55" s="34">
        <f t="shared" si="25"/>
        <v>2987</v>
      </c>
      <c r="O55" s="34">
        <f t="shared" si="25"/>
        <v>0</v>
      </c>
      <c r="P55" s="34">
        <f t="shared" si="25"/>
        <v>0</v>
      </c>
      <c r="Q55" s="34">
        <f t="shared" si="25"/>
        <v>0</v>
      </c>
      <c r="R55" s="34">
        <f t="shared" si="25"/>
        <v>145000</v>
      </c>
      <c r="S55" s="34">
        <f t="shared" si="25"/>
        <v>175000</v>
      </c>
      <c r="T55" s="34">
        <f t="shared" si="25"/>
        <v>30000</v>
      </c>
    </row>
    <row r="56" spans="1:20" s="15" customFormat="1" ht="18" hidden="1">
      <c r="A56" s="102"/>
      <c r="B56" s="12" t="s">
        <v>38</v>
      </c>
      <c r="C56" s="29">
        <f t="shared" si="17"/>
        <v>355000</v>
      </c>
      <c r="D56" s="29">
        <f t="shared" si="17"/>
        <v>355000</v>
      </c>
      <c r="E56" s="29">
        <f>SUM(D56-C56)</f>
        <v>0</v>
      </c>
      <c r="F56" s="30">
        <v>0</v>
      </c>
      <c r="G56" s="31">
        <v>0</v>
      </c>
      <c r="H56" s="89">
        <f t="shared" si="20"/>
        <v>0</v>
      </c>
      <c r="I56" s="75">
        <v>135000</v>
      </c>
      <c r="J56" s="31">
        <v>135000</v>
      </c>
      <c r="K56" s="29">
        <f t="shared" si="21"/>
        <v>0</v>
      </c>
      <c r="L56" s="30">
        <v>120000</v>
      </c>
      <c r="M56" s="31">
        <v>120000</v>
      </c>
      <c r="N56" s="29">
        <f t="shared" si="22"/>
        <v>0</v>
      </c>
      <c r="O56" s="30">
        <v>0</v>
      </c>
      <c r="P56" s="31">
        <v>0</v>
      </c>
      <c r="Q56" s="29">
        <f t="shared" si="23"/>
        <v>0</v>
      </c>
      <c r="R56" s="30">
        <v>100000</v>
      </c>
      <c r="S56" s="31">
        <v>100000</v>
      </c>
      <c r="T56" s="29">
        <f t="shared" si="24"/>
        <v>0</v>
      </c>
    </row>
    <row r="57" spans="1:20" s="15" customFormat="1" ht="18" hidden="1">
      <c r="A57" s="102"/>
      <c r="B57" s="12" t="s">
        <v>39</v>
      </c>
      <c r="C57" s="29">
        <f t="shared" si="17"/>
        <v>75000</v>
      </c>
      <c r="D57" s="29">
        <f t="shared" si="17"/>
        <v>75000</v>
      </c>
      <c r="E57" s="29">
        <f t="shared" si="17"/>
        <v>0</v>
      </c>
      <c r="F57" s="30">
        <v>0</v>
      </c>
      <c r="G57" s="31">
        <v>0</v>
      </c>
      <c r="H57" s="89">
        <f t="shared" si="20"/>
        <v>0</v>
      </c>
      <c r="I57" s="75">
        <v>30000</v>
      </c>
      <c r="J57" s="31">
        <v>0</v>
      </c>
      <c r="K57" s="29">
        <f t="shared" si="21"/>
        <v>-30000</v>
      </c>
      <c r="L57" s="30">
        <v>0</v>
      </c>
      <c r="M57" s="31">
        <v>0</v>
      </c>
      <c r="N57" s="29">
        <f t="shared" si="22"/>
        <v>0</v>
      </c>
      <c r="O57" s="30">
        <v>0</v>
      </c>
      <c r="P57" s="31">
        <v>0</v>
      </c>
      <c r="Q57" s="29">
        <f t="shared" si="23"/>
        <v>0</v>
      </c>
      <c r="R57" s="30">
        <v>45000</v>
      </c>
      <c r="S57" s="31">
        <v>75000</v>
      </c>
      <c r="T57" s="29">
        <f t="shared" si="24"/>
        <v>30000</v>
      </c>
    </row>
    <row r="58" spans="1:20" s="15" customFormat="1" ht="18" hidden="1">
      <c r="A58" s="102"/>
      <c r="B58" s="12" t="s">
        <v>222</v>
      </c>
      <c r="C58" s="29">
        <f t="shared" si="17"/>
        <v>0</v>
      </c>
      <c r="D58" s="29">
        <f t="shared" si="17"/>
        <v>30700</v>
      </c>
      <c r="E58" s="29">
        <f t="shared" si="17"/>
        <v>30700</v>
      </c>
      <c r="F58" s="30">
        <v>0</v>
      </c>
      <c r="G58" s="31">
        <v>0</v>
      </c>
      <c r="H58" s="89">
        <f>SUM(G58-F58)</f>
        <v>0</v>
      </c>
      <c r="I58" s="75">
        <v>0</v>
      </c>
      <c r="J58" s="31">
        <v>30700</v>
      </c>
      <c r="K58" s="29">
        <f>SUM(J58-I58)</f>
        <v>30700</v>
      </c>
      <c r="L58" s="30">
        <v>0</v>
      </c>
      <c r="M58" s="31">
        <v>0</v>
      </c>
      <c r="N58" s="29">
        <f>SUM(M58-L58)</f>
        <v>0</v>
      </c>
      <c r="O58" s="30">
        <v>0</v>
      </c>
      <c r="P58" s="31">
        <v>0</v>
      </c>
      <c r="Q58" s="29">
        <f>SUM(P58-O58)</f>
        <v>0</v>
      </c>
      <c r="R58" s="30">
        <v>0</v>
      </c>
      <c r="S58" s="31">
        <v>0</v>
      </c>
      <c r="T58" s="29">
        <f>SUM(S58-R58)</f>
        <v>0</v>
      </c>
    </row>
    <row r="59" spans="1:20" s="15" customFormat="1" ht="18" hidden="1">
      <c r="A59" s="102"/>
      <c r="B59" s="12" t="s">
        <v>40</v>
      </c>
      <c r="C59" s="29">
        <f t="shared" si="17"/>
        <v>2000</v>
      </c>
      <c r="D59" s="29">
        <f t="shared" si="17"/>
        <v>1999</v>
      </c>
      <c r="E59" s="29">
        <f t="shared" si="17"/>
        <v>-1</v>
      </c>
      <c r="F59" s="30">
        <v>0</v>
      </c>
      <c r="G59" s="31">
        <v>0</v>
      </c>
      <c r="H59" s="89">
        <f t="shared" si="20"/>
        <v>0</v>
      </c>
      <c r="I59" s="75">
        <v>0</v>
      </c>
      <c r="J59" s="31">
        <v>0</v>
      </c>
      <c r="K59" s="29">
        <f t="shared" si="21"/>
        <v>0</v>
      </c>
      <c r="L59" s="30">
        <v>2000</v>
      </c>
      <c r="M59" s="31">
        <v>1999</v>
      </c>
      <c r="N59" s="29">
        <f t="shared" si="22"/>
        <v>-1</v>
      </c>
      <c r="O59" s="30">
        <v>0</v>
      </c>
      <c r="P59" s="31">
        <v>0</v>
      </c>
      <c r="Q59" s="29">
        <f t="shared" si="23"/>
        <v>0</v>
      </c>
      <c r="R59" s="30">
        <v>0</v>
      </c>
      <c r="S59" s="31">
        <v>0</v>
      </c>
      <c r="T59" s="29">
        <f t="shared" si="24"/>
        <v>0</v>
      </c>
    </row>
    <row r="60" spans="1:20" s="15" customFormat="1" ht="18" hidden="1">
      <c r="A60" s="102"/>
      <c r="B60" s="11" t="s">
        <v>41</v>
      </c>
      <c r="C60" s="34">
        <f>SUM(C61,C62,C63,C64,C65,C66,C67)</f>
        <v>45700</v>
      </c>
      <c r="D60" s="34">
        <f aca="true" t="shared" si="26" ref="D60:T60">SUM(D61,D62,D63,D64,D65,D66,D67)</f>
        <v>48688</v>
      </c>
      <c r="E60" s="34">
        <f>SUM(E61,E62,E63,E64,E65,E66,E67)</f>
        <v>2988</v>
      </c>
      <c r="F60" s="34">
        <f t="shared" si="26"/>
        <v>0</v>
      </c>
      <c r="G60" s="34">
        <f t="shared" si="26"/>
        <v>0</v>
      </c>
      <c r="H60" s="91">
        <f t="shared" si="26"/>
        <v>0</v>
      </c>
      <c r="I60" s="79">
        <f t="shared" si="26"/>
        <v>0</v>
      </c>
      <c r="J60" s="34">
        <f t="shared" si="26"/>
        <v>0</v>
      </c>
      <c r="K60" s="34">
        <f t="shared" si="26"/>
        <v>0</v>
      </c>
      <c r="L60" s="34">
        <f t="shared" si="26"/>
        <v>45700</v>
      </c>
      <c r="M60" s="34">
        <f t="shared" si="26"/>
        <v>48688</v>
      </c>
      <c r="N60" s="34">
        <f t="shared" si="26"/>
        <v>2988</v>
      </c>
      <c r="O60" s="34">
        <f t="shared" si="26"/>
        <v>0</v>
      </c>
      <c r="P60" s="34">
        <f t="shared" si="26"/>
        <v>0</v>
      </c>
      <c r="Q60" s="34">
        <f t="shared" si="26"/>
        <v>0</v>
      </c>
      <c r="R60" s="34">
        <f t="shared" si="26"/>
        <v>0</v>
      </c>
      <c r="S60" s="34">
        <f t="shared" si="26"/>
        <v>0</v>
      </c>
      <c r="T60" s="34">
        <f t="shared" si="26"/>
        <v>0</v>
      </c>
    </row>
    <row r="61" spans="1:20" s="15" customFormat="1" ht="18" hidden="1">
      <c r="A61" s="102"/>
      <c r="B61" s="12" t="s">
        <v>42</v>
      </c>
      <c r="C61" s="29">
        <f t="shared" si="17"/>
        <v>34700</v>
      </c>
      <c r="D61" s="29">
        <f t="shared" si="17"/>
        <v>34700</v>
      </c>
      <c r="E61" s="29">
        <f t="shared" si="17"/>
        <v>0</v>
      </c>
      <c r="F61" s="30">
        <v>0</v>
      </c>
      <c r="G61" s="31">
        <v>0</v>
      </c>
      <c r="H61" s="89">
        <f t="shared" si="20"/>
        <v>0</v>
      </c>
      <c r="I61" s="75">
        <v>0</v>
      </c>
      <c r="J61" s="31">
        <v>0</v>
      </c>
      <c r="K61" s="29">
        <f t="shared" si="21"/>
        <v>0</v>
      </c>
      <c r="L61" s="30">
        <v>34700</v>
      </c>
      <c r="M61" s="31">
        <v>34700</v>
      </c>
      <c r="N61" s="29">
        <f t="shared" si="22"/>
        <v>0</v>
      </c>
      <c r="O61" s="30">
        <v>0</v>
      </c>
      <c r="P61" s="31">
        <v>0</v>
      </c>
      <c r="Q61" s="29">
        <f t="shared" si="23"/>
        <v>0</v>
      </c>
      <c r="R61" s="30">
        <v>0</v>
      </c>
      <c r="S61" s="31">
        <v>0</v>
      </c>
      <c r="T61" s="29">
        <f t="shared" si="24"/>
        <v>0</v>
      </c>
    </row>
    <row r="62" spans="1:20" s="15" customFormat="1" ht="18" hidden="1">
      <c r="A62" s="102"/>
      <c r="B62" s="12" t="s">
        <v>43</v>
      </c>
      <c r="C62" s="29">
        <f t="shared" si="17"/>
        <v>3000</v>
      </c>
      <c r="D62" s="29">
        <f t="shared" si="17"/>
        <v>5000</v>
      </c>
      <c r="E62" s="29">
        <f t="shared" si="17"/>
        <v>2000</v>
      </c>
      <c r="F62" s="30">
        <v>0</v>
      </c>
      <c r="G62" s="31">
        <v>0</v>
      </c>
      <c r="H62" s="89">
        <f t="shared" si="20"/>
        <v>0</v>
      </c>
      <c r="I62" s="75">
        <v>0</v>
      </c>
      <c r="J62" s="31">
        <v>0</v>
      </c>
      <c r="K62" s="29">
        <f t="shared" si="21"/>
        <v>0</v>
      </c>
      <c r="L62" s="30">
        <v>3000</v>
      </c>
      <c r="M62" s="31">
        <v>5000</v>
      </c>
      <c r="N62" s="29">
        <f t="shared" si="22"/>
        <v>2000</v>
      </c>
      <c r="O62" s="30">
        <v>0</v>
      </c>
      <c r="P62" s="31">
        <v>0</v>
      </c>
      <c r="Q62" s="29">
        <f t="shared" si="23"/>
        <v>0</v>
      </c>
      <c r="R62" s="30">
        <v>0</v>
      </c>
      <c r="S62" s="31">
        <v>0</v>
      </c>
      <c r="T62" s="29">
        <f t="shared" si="24"/>
        <v>0</v>
      </c>
    </row>
    <row r="63" spans="1:20" s="15" customFormat="1" ht="18" hidden="1">
      <c r="A63" s="102"/>
      <c r="B63" s="12" t="s">
        <v>44</v>
      </c>
      <c r="C63" s="29">
        <f t="shared" si="17"/>
        <v>1000</v>
      </c>
      <c r="D63" s="29">
        <f t="shared" si="17"/>
        <v>1000</v>
      </c>
      <c r="E63" s="29">
        <f t="shared" si="17"/>
        <v>0</v>
      </c>
      <c r="F63" s="30">
        <v>0</v>
      </c>
      <c r="G63" s="31">
        <v>0</v>
      </c>
      <c r="H63" s="89">
        <f t="shared" si="20"/>
        <v>0</v>
      </c>
      <c r="I63" s="75">
        <v>0</v>
      </c>
      <c r="J63" s="31">
        <v>0</v>
      </c>
      <c r="K63" s="29">
        <f t="shared" si="21"/>
        <v>0</v>
      </c>
      <c r="L63" s="30">
        <v>1000</v>
      </c>
      <c r="M63" s="31">
        <v>1000</v>
      </c>
      <c r="N63" s="29">
        <f t="shared" si="22"/>
        <v>0</v>
      </c>
      <c r="O63" s="30">
        <v>0</v>
      </c>
      <c r="P63" s="31">
        <v>0</v>
      </c>
      <c r="Q63" s="29">
        <f t="shared" si="23"/>
        <v>0</v>
      </c>
      <c r="R63" s="30">
        <v>0</v>
      </c>
      <c r="S63" s="31">
        <v>0</v>
      </c>
      <c r="T63" s="29">
        <f t="shared" si="24"/>
        <v>0</v>
      </c>
    </row>
    <row r="64" spans="1:20" s="15" customFormat="1" ht="18" hidden="1">
      <c r="A64" s="102"/>
      <c r="B64" s="12" t="s">
        <v>45</v>
      </c>
      <c r="C64" s="29">
        <f t="shared" si="17"/>
        <v>0</v>
      </c>
      <c r="D64" s="29">
        <f t="shared" si="17"/>
        <v>0</v>
      </c>
      <c r="E64" s="29">
        <f t="shared" si="17"/>
        <v>0</v>
      </c>
      <c r="F64" s="30">
        <v>0</v>
      </c>
      <c r="G64" s="31">
        <v>0</v>
      </c>
      <c r="H64" s="89">
        <f t="shared" si="20"/>
        <v>0</v>
      </c>
      <c r="I64" s="75">
        <v>0</v>
      </c>
      <c r="J64" s="31">
        <v>0</v>
      </c>
      <c r="K64" s="29">
        <f t="shared" si="21"/>
        <v>0</v>
      </c>
      <c r="L64" s="30">
        <v>0</v>
      </c>
      <c r="M64" s="31">
        <v>0</v>
      </c>
      <c r="N64" s="29">
        <f t="shared" si="22"/>
        <v>0</v>
      </c>
      <c r="O64" s="30">
        <v>0</v>
      </c>
      <c r="P64" s="31">
        <v>0</v>
      </c>
      <c r="Q64" s="29">
        <f t="shared" si="23"/>
        <v>0</v>
      </c>
      <c r="R64" s="30">
        <v>0</v>
      </c>
      <c r="S64" s="31">
        <v>0</v>
      </c>
      <c r="T64" s="29">
        <f t="shared" si="24"/>
        <v>0</v>
      </c>
    </row>
    <row r="65" spans="1:20" s="15" customFormat="1" ht="18" hidden="1">
      <c r="A65" s="102"/>
      <c r="B65" s="12" t="s">
        <v>46</v>
      </c>
      <c r="C65" s="29">
        <f t="shared" si="17"/>
        <v>5000</v>
      </c>
      <c r="D65" s="29">
        <f t="shared" si="17"/>
        <v>4989</v>
      </c>
      <c r="E65" s="29">
        <f t="shared" si="17"/>
        <v>-11</v>
      </c>
      <c r="F65" s="30">
        <v>0</v>
      </c>
      <c r="G65" s="31">
        <v>0</v>
      </c>
      <c r="H65" s="89">
        <f t="shared" si="20"/>
        <v>0</v>
      </c>
      <c r="I65" s="75">
        <v>0</v>
      </c>
      <c r="J65" s="31">
        <v>0</v>
      </c>
      <c r="K65" s="29">
        <f t="shared" si="21"/>
        <v>0</v>
      </c>
      <c r="L65" s="30">
        <v>5000</v>
      </c>
      <c r="M65" s="31">
        <v>4989</v>
      </c>
      <c r="N65" s="29">
        <f t="shared" si="22"/>
        <v>-11</v>
      </c>
      <c r="O65" s="30">
        <v>0</v>
      </c>
      <c r="P65" s="31">
        <v>0</v>
      </c>
      <c r="Q65" s="29">
        <f t="shared" si="23"/>
        <v>0</v>
      </c>
      <c r="R65" s="30">
        <v>0</v>
      </c>
      <c r="S65" s="31">
        <v>0</v>
      </c>
      <c r="T65" s="29">
        <f t="shared" si="24"/>
        <v>0</v>
      </c>
    </row>
    <row r="66" spans="1:20" s="15" customFormat="1" ht="18" hidden="1">
      <c r="A66" s="102"/>
      <c r="B66" s="12" t="s">
        <v>47</v>
      </c>
      <c r="C66" s="29">
        <f t="shared" si="17"/>
        <v>2000</v>
      </c>
      <c r="D66" s="29">
        <f t="shared" si="17"/>
        <v>1999</v>
      </c>
      <c r="E66" s="29">
        <f t="shared" si="17"/>
        <v>-1</v>
      </c>
      <c r="F66" s="30">
        <v>0</v>
      </c>
      <c r="G66" s="31">
        <v>0</v>
      </c>
      <c r="H66" s="89">
        <f t="shared" si="20"/>
        <v>0</v>
      </c>
      <c r="I66" s="75">
        <v>0</v>
      </c>
      <c r="J66" s="31">
        <v>0</v>
      </c>
      <c r="K66" s="29">
        <f t="shared" si="21"/>
        <v>0</v>
      </c>
      <c r="L66" s="30">
        <v>2000</v>
      </c>
      <c r="M66" s="31">
        <v>1999</v>
      </c>
      <c r="N66" s="29">
        <f t="shared" si="22"/>
        <v>-1</v>
      </c>
      <c r="O66" s="30">
        <v>0</v>
      </c>
      <c r="P66" s="31">
        <v>0</v>
      </c>
      <c r="Q66" s="29">
        <f t="shared" si="23"/>
        <v>0</v>
      </c>
      <c r="R66" s="30">
        <v>0</v>
      </c>
      <c r="S66" s="31">
        <v>0</v>
      </c>
      <c r="T66" s="29">
        <f t="shared" si="24"/>
        <v>0</v>
      </c>
    </row>
    <row r="67" spans="1:20" s="15" customFormat="1" ht="18" hidden="1">
      <c r="A67" s="102"/>
      <c r="B67" s="12" t="s">
        <v>84</v>
      </c>
      <c r="C67" s="29">
        <f t="shared" si="17"/>
        <v>0</v>
      </c>
      <c r="D67" s="29">
        <f t="shared" si="17"/>
        <v>1000</v>
      </c>
      <c r="E67" s="29">
        <f t="shared" si="17"/>
        <v>1000</v>
      </c>
      <c r="F67" s="30">
        <v>0</v>
      </c>
      <c r="G67" s="31">
        <v>0</v>
      </c>
      <c r="H67" s="89">
        <f>SUM(G67-F67)</f>
        <v>0</v>
      </c>
      <c r="I67" s="75">
        <v>0</v>
      </c>
      <c r="J67" s="31">
        <v>0</v>
      </c>
      <c r="K67" s="29">
        <f>SUM(J67-I67)</f>
        <v>0</v>
      </c>
      <c r="L67" s="30">
        <v>0</v>
      </c>
      <c r="M67" s="31">
        <v>1000</v>
      </c>
      <c r="N67" s="29">
        <f>SUM(M67-L67)</f>
        <v>1000</v>
      </c>
      <c r="O67" s="30">
        <v>0</v>
      </c>
      <c r="P67" s="31">
        <v>0</v>
      </c>
      <c r="Q67" s="29">
        <f>SUM(P67-O67)</f>
        <v>0</v>
      </c>
      <c r="R67" s="30">
        <v>0</v>
      </c>
      <c r="S67" s="31">
        <v>0</v>
      </c>
      <c r="T67" s="29">
        <f>SUM(S67-R67)</f>
        <v>0</v>
      </c>
    </row>
    <row r="68" spans="1:20" s="16" customFormat="1" ht="18">
      <c r="A68" s="102"/>
      <c r="B68" s="11" t="s">
        <v>12</v>
      </c>
      <c r="C68" s="34">
        <f aca="true" t="shared" si="27" ref="C68:T68">SUM(C69,C71,C91)</f>
        <v>1533962</v>
      </c>
      <c r="D68" s="34">
        <f t="shared" si="27"/>
        <v>1682876</v>
      </c>
      <c r="E68" s="34">
        <f t="shared" si="27"/>
        <v>148914</v>
      </c>
      <c r="F68" s="34">
        <f t="shared" si="27"/>
        <v>198300</v>
      </c>
      <c r="G68" s="34">
        <f t="shared" si="27"/>
        <v>198300</v>
      </c>
      <c r="H68" s="91">
        <f t="shared" si="27"/>
        <v>0</v>
      </c>
      <c r="I68" s="79">
        <f t="shared" si="27"/>
        <v>265000</v>
      </c>
      <c r="J68" s="34">
        <f t="shared" si="27"/>
        <v>265000</v>
      </c>
      <c r="K68" s="34">
        <f t="shared" si="27"/>
        <v>0</v>
      </c>
      <c r="L68" s="34">
        <f t="shared" si="27"/>
        <v>925862</v>
      </c>
      <c r="M68" s="34">
        <f t="shared" si="27"/>
        <v>1059776</v>
      </c>
      <c r="N68" s="34">
        <f t="shared" si="27"/>
        <v>133914</v>
      </c>
      <c r="O68" s="34">
        <f t="shared" si="27"/>
        <v>0</v>
      </c>
      <c r="P68" s="34">
        <f t="shared" si="27"/>
        <v>0</v>
      </c>
      <c r="Q68" s="34">
        <f t="shared" si="27"/>
        <v>0</v>
      </c>
      <c r="R68" s="34">
        <f t="shared" si="27"/>
        <v>144800</v>
      </c>
      <c r="S68" s="34">
        <f t="shared" si="27"/>
        <v>159800</v>
      </c>
      <c r="T68" s="34">
        <f t="shared" si="27"/>
        <v>15000</v>
      </c>
    </row>
    <row r="69" spans="1:20" s="16" customFormat="1" ht="18" hidden="1">
      <c r="A69" s="102"/>
      <c r="B69" s="11" t="s">
        <v>35</v>
      </c>
      <c r="C69" s="34">
        <f aca="true" t="shared" si="28" ref="C69:T69">SUM(C70)</f>
        <v>249737</v>
      </c>
      <c r="D69" s="34">
        <f t="shared" si="28"/>
        <v>249736</v>
      </c>
      <c r="E69" s="34">
        <f t="shared" si="28"/>
        <v>-1</v>
      </c>
      <c r="F69" s="34">
        <f t="shared" si="28"/>
        <v>0</v>
      </c>
      <c r="G69" s="34">
        <f t="shared" si="28"/>
        <v>0</v>
      </c>
      <c r="H69" s="91">
        <f t="shared" si="28"/>
        <v>0</v>
      </c>
      <c r="I69" s="79">
        <f t="shared" si="28"/>
        <v>0</v>
      </c>
      <c r="J69" s="34">
        <f t="shared" si="28"/>
        <v>0</v>
      </c>
      <c r="K69" s="34">
        <f t="shared" si="28"/>
        <v>0</v>
      </c>
      <c r="L69" s="34">
        <f t="shared" si="28"/>
        <v>249737</v>
      </c>
      <c r="M69" s="34">
        <f t="shared" si="28"/>
        <v>249736</v>
      </c>
      <c r="N69" s="34">
        <f t="shared" si="28"/>
        <v>-1</v>
      </c>
      <c r="O69" s="34">
        <f t="shared" si="28"/>
        <v>0</v>
      </c>
      <c r="P69" s="34">
        <f t="shared" si="28"/>
        <v>0</v>
      </c>
      <c r="Q69" s="34">
        <f t="shared" si="28"/>
        <v>0</v>
      </c>
      <c r="R69" s="34">
        <f t="shared" si="28"/>
        <v>0</v>
      </c>
      <c r="S69" s="34">
        <f t="shared" si="28"/>
        <v>0</v>
      </c>
      <c r="T69" s="34">
        <f t="shared" si="28"/>
        <v>0</v>
      </c>
    </row>
    <row r="70" spans="1:20" s="16" customFormat="1" ht="18" hidden="1">
      <c r="A70" s="102"/>
      <c r="B70" s="12" t="s">
        <v>36</v>
      </c>
      <c r="C70" s="29">
        <f aca="true" t="shared" si="29" ref="C70:E90">SUM(F70,I70,L70,O70,R70)</f>
        <v>249737</v>
      </c>
      <c r="D70" s="29">
        <f t="shared" si="29"/>
        <v>249736</v>
      </c>
      <c r="E70" s="29">
        <f t="shared" si="29"/>
        <v>-1</v>
      </c>
      <c r="F70" s="30">
        <v>0</v>
      </c>
      <c r="G70" s="32">
        <v>0</v>
      </c>
      <c r="H70" s="89">
        <f aca="true" t="shared" si="30" ref="H70:H90">SUM(G70-F70)</f>
        <v>0</v>
      </c>
      <c r="I70" s="75">
        <v>0</v>
      </c>
      <c r="J70" s="32">
        <v>0</v>
      </c>
      <c r="K70" s="29">
        <f aca="true" t="shared" si="31" ref="K70:K90">SUM(J70-I70)</f>
        <v>0</v>
      </c>
      <c r="L70" s="30">
        <v>249737</v>
      </c>
      <c r="M70" s="32">
        <v>249736</v>
      </c>
      <c r="N70" s="29">
        <f aca="true" t="shared" si="32" ref="N70:N90">SUM(M70-L70)</f>
        <v>-1</v>
      </c>
      <c r="O70" s="30">
        <v>0</v>
      </c>
      <c r="P70" s="32">
        <v>0</v>
      </c>
      <c r="Q70" s="29">
        <f aca="true" t="shared" si="33" ref="Q70:Q90">SUM(P70-O70)</f>
        <v>0</v>
      </c>
      <c r="R70" s="30">
        <v>0</v>
      </c>
      <c r="S70" s="32">
        <v>0</v>
      </c>
      <c r="T70" s="29">
        <f aca="true" t="shared" si="34" ref="T70:T90">SUM(S70-R70)</f>
        <v>0</v>
      </c>
    </row>
    <row r="71" spans="1:20" s="16" customFormat="1" ht="18">
      <c r="A71" s="102"/>
      <c r="B71" s="11" t="s">
        <v>37</v>
      </c>
      <c r="C71" s="34">
        <f aca="true" t="shared" si="35" ref="C71:T71">SUM(C72,C73,C74,C75,C76,C77,C78,C79,C80,C81,C82,C83,C85,C84,C86,C87,C88,C89,C90)</f>
        <v>1281725</v>
      </c>
      <c r="D71" s="34">
        <f t="shared" si="35"/>
        <v>1430640</v>
      </c>
      <c r="E71" s="34">
        <f t="shared" si="35"/>
        <v>148915</v>
      </c>
      <c r="F71" s="34">
        <f t="shared" si="35"/>
        <v>198300</v>
      </c>
      <c r="G71" s="34">
        <f t="shared" si="35"/>
        <v>198300</v>
      </c>
      <c r="H71" s="91">
        <f t="shared" si="35"/>
        <v>0</v>
      </c>
      <c r="I71" s="79">
        <f t="shared" si="35"/>
        <v>264500</v>
      </c>
      <c r="J71" s="34">
        <f t="shared" si="35"/>
        <v>264500</v>
      </c>
      <c r="K71" s="34">
        <f t="shared" si="35"/>
        <v>0</v>
      </c>
      <c r="L71" s="34">
        <f t="shared" si="35"/>
        <v>674125</v>
      </c>
      <c r="M71" s="34">
        <f t="shared" si="35"/>
        <v>808040</v>
      </c>
      <c r="N71" s="34">
        <f t="shared" si="35"/>
        <v>133915</v>
      </c>
      <c r="O71" s="34">
        <f t="shared" si="35"/>
        <v>0</v>
      </c>
      <c r="P71" s="34">
        <f t="shared" si="35"/>
        <v>0</v>
      </c>
      <c r="Q71" s="34">
        <f t="shared" si="35"/>
        <v>0</v>
      </c>
      <c r="R71" s="34">
        <f t="shared" si="35"/>
        <v>144800</v>
      </c>
      <c r="S71" s="34">
        <f t="shared" si="35"/>
        <v>159800</v>
      </c>
      <c r="T71" s="34">
        <f t="shared" si="35"/>
        <v>15000</v>
      </c>
    </row>
    <row r="72" spans="1:20" s="16" customFormat="1" ht="18" hidden="1">
      <c r="A72" s="102"/>
      <c r="B72" s="12" t="s">
        <v>48</v>
      </c>
      <c r="C72" s="29">
        <f t="shared" si="29"/>
        <v>20000</v>
      </c>
      <c r="D72" s="29">
        <f t="shared" si="29"/>
        <v>20000</v>
      </c>
      <c r="E72" s="29">
        <f t="shared" si="29"/>
        <v>0</v>
      </c>
      <c r="F72" s="30">
        <v>0</v>
      </c>
      <c r="G72" s="32">
        <v>0</v>
      </c>
      <c r="H72" s="89">
        <f t="shared" si="30"/>
        <v>0</v>
      </c>
      <c r="I72" s="75">
        <v>0</v>
      </c>
      <c r="J72" s="32">
        <v>0</v>
      </c>
      <c r="K72" s="29">
        <f t="shared" si="31"/>
        <v>0</v>
      </c>
      <c r="L72" s="30">
        <v>0</v>
      </c>
      <c r="M72" s="32">
        <v>0</v>
      </c>
      <c r="N72" s="29">
        <f t="shared" si="32"/>
        <v>0</v>
      </c>
      <c r="O72" s="30">
        <v>0</v>
      </c>
      <c r="P72" s="32">
        <v>0</v>
      </c>
      <c r="Q72" s="29">
        <f t="shared" si="33"/>
        <v>0</v>
      </c>
      <c r="R72" s="30">
        <v>20000</v>
      </c>
      <c r="S72" s="32">
        <v>20000</v>
      </c>
      <c r="T72" s="29">
        <f t="shared" si="34"/>
        <v>0</v>
      </c>
    </row>
    <row r="73" spans="1:20" s="17" customFormat="1" ht="18" hidden="1">
      <c r="A73" s="102"/>
      <c r="B73" s="12" t="s">
        <v>49</v>
      </c>
      <c r="C73" s="29">
        <f t="shared" si="29"/>
        <v>32000</v>
      </c>
      <c r="D73" s="29">
        <f t="shared" si="29"/>
        <v>32000</v>
      </c>
      <c r="E73" s="29">
        <f t="shared" si="29"/>
        <v>0</v>
      </c>
      <c r="F73" s="30">
        <v>0</v>
      </c>
      <c r="G73" s="32">
        <v>0</v>
      </c>
      <c r="H73" s="89">
        <f t="shared" si="30"/>
        <v>0</v>
      </c>
      <c r="I73" s="75">
        <v>0</v>
      </c>
      <c r="J73" s="32">
        <v>0</v>
      </c>
      <c r="K73" s="29">
        <f t="shared" si="31"/>
        <v>0</v>
      </c>
      <c r="L73" s="30">
        <v>0</v>
      </c>
      <c r="M73" s="32">
        <v>0</v>
      </c>
      <c r="N73" s="29">
        <f t="shared" si="32"/>
        <v>0</v>
      </c>
      <c r="O73" s="30">
        <v>0</v>
      </c>
      <c r="P73" s="32">
        <v>0</v>
      </c>
      <c r="Q73" s="29">
        <f t="shared" si="33"/>
        <v>0</v>
      </c>
      <c r="R73" s="30">
        <v>32000</v>
      </c>
      <c r="S73" s="32">
        <v>32000</v>
      </c>
      <c r="T73" s="29">
        <f t="shared" si="34"/>
        <v>0</v>
      </c>
    </row>
    <row r="74" spans="1:20" s="16" customFormat="1" ht="18">
      <c r="A74" s="102" t="s">
        <v>238</v>
      </c>
      <c r="B74" s="12" t="s">
        <v>50</v>
      </c>
      <c r="C74" s="29">
        <f t="shared" si="29"/>
        <v>174800</v>
      </c>
      <c r="D74" s="29">
        <f t="shared" si="29"/>
        <v>174800</v>
      </c>
      <c r="E74" s="29">
        <f t="shared" si="29"/>
        <v>0</v>
      </c>
      <c r="F74" s="30">
        <v>65000</v>
      </c>
      <c r="G74" s="32">
        <v>65000</v>
      </c>
      <c r="H74" s="89">
        <f t="shared" si="30"/>
        <v>0</v>
      </c>
      <c r="I74" s="75">
        <v>37000</v>
      </c>
      <c r="J74" s="32">
        <v>37000</v>
      </c>
      <c r="K74" s="29">
        <f t="shared" si="31"/>
        <v>0</v>
      </c>
      <c r="L74" s="30">
        <v>65000</v>
      </c>
      <c r="M74" s="32">
        <v>65000</v>
      </c>
      <c r="N74" s="29">
        <f t="shared" si="32"/>
        <v>0</v>
      </c>
      <c r="O74" s="30">
        <v>0</v>
      </c>
      <c r="P74" s="32">
        <v>0</v>
      </c>
      <c r="Q74" s="29">
        <f t="shared" si="33"/>
        <v>0</v>
      </c>
      <c r="R74" s="30">
        <v>7800</v>
      </c>
      <c r="S74" s="32">
        <v>7800</v>
      </c>
      <c r="T74" s="29">
        <f t="shared" si="34"/>
        <v>0</v>
      </c>
    </row>
    <row r="75" spans="1:20" s="16" customFormat="1" ht="18">
      <c r="A75" s="102" t="s">
        <v>239</v>
      </c>
      <c r="B75" s="12" t="s">
        <v>51</v>
      </c>
      <c r="C75" s="29">
        <f t="shared" si="29"/>
        <v>105800</v>
      </c>
      <c r="D75" s="29">
        <f t="shared" si="29"/>
        <v>105800</v>
      </c>
      <c r="E75" s="29">
        <f t="shared" si="29"/>
        <v>0</v>
      </c>
      <c r="F75" s="30">
        <v>54200</v>
      </c>
      <c r="G75" s="32">
        <v>54200</v>
      </c>
      <c r="H75" s="89">
        <f t="shared" si="30"/>
        <v>0</v>
      </c>
      <c r="I75" s="75">
        <v>10000</v>
      </c>
      <c r="J75" s="32">
        <v>10000</v>
      </c>
      <c r="K75" s="29">
        <f t="shared" si="31"/>
        <v>0</v>
      </c>
      <c r="L75" s="30">
        <v>11600</v>
      </c>
      <c r="M75" s="32">
        <v>26600</v>
      </c>
      <c r="N75" s="29">
        <f t="shared" si="32"/>
        <v>15000</v>
      </c>
      <c r="O75" s="30">
        <v>0</v>
      </c>
      <c r="P75" s="32">
        <v>0</v>
      </c>
      <c r="Q75" s="29">
        <f t="shared" si="33"/>
        <v>0</v>
      </c>
      <c r="R75" s="30">
        <v>30000</v>
      </c>
      <c r="S75" s="32">
        <v>15000</v>
      </c>
      <c r="T75" s="29">
        <f t="shared" si="34"/>
        <v>-15000</v>
      </c>
    </row>
    <row r="76" spans="1:20" s="16" customFormat="1" ht="18">
      <c r="A76" s="102" t="s">
        <v>240</v>
      </c>
      <c r="B76" s="13" t="s">
        <v>52</v>
      </c>
      <c r="C76" s="29">
        <f t="shared" si="29"/>
        <v>119100</v>
      </c>
      <c r="D76" s="29">
        <f t="shared" si="29"/>
        <v>199100</v>
      </c>
      <c r="E76" s="29">
        <f>SUM(D76-C76)</f>
        <v>80000</v>
      </c>
      <c r="F76" s="30">
        <v>24100</v>
      </c>
      <c r="G76" s="30">
        <v>24100</v>
      </c>
      <c r="H76" s="89">
        <f t="shared" si="30"/>
        <v>0</v>
      </c>
      <c r="I76" s="75">
        <v>65000</v>
      </c>
      <c r="J76" s="32">
        <v>65000</v>
      </c>
      <c r="K76" s="29">
        <f t="shared" si="31"/>
        <v>0</v>
      </c>
      <c r="L76" s="30">
        <v>30000</v>
      </c>
      <c r="M76" s="32">
        <v>80000</v>
      </c>
      <c r="N76" s="29">
        <f t="shared" si="32"/>
        <v>50000</v>
      </c>
      <c r="O76" s="30">
        <v>0</v>
      </c>
      <c r="P76" s="32">
        <v>0</v>
      </c>
      <c r="Q76" s="29">
        <f t="shared" si="33"/>
        <v>0</v>
      </c>
      <c r="R76" s="30">
        <v>0</v>
      </c>
      <c r="S76" s="32">
        <v>30000</v>
      </c>
      <c r="T76" s="29">
        <f t="shared" si="34"/>
        <v>30000</v>
      </c>
    </row>
    <row r="77" spans="1:20" s="16" customFormat="1" ht="18" hidden="1">
      <c r="A77" s="102"/>
      <c r="B77" s="13" t="s">
        <v>53</v>
      </c>
      <c r="C77" s="29">
        <f t="shared" si="29"/>
        <v>84200</v>
      </c>
      <c r="D77" s="29">
        <f t="shared" si="29"/>
        <v>84200</v>
      </c>
      <c r="E77" s="29">
        <f t="shared" si="29"/>
        <v>0</v>
      </c>
      <c r="F77" s="30">
        <v>0</v>
      </c>
      <c r="G77" s="32">
        <v>0</v>
      </c>
      <c r="H77" s="89">
        <f t="shared" si="30"/>
        <v>0</v>
      </c>
      <c r="I77" s="75">
        <v>48000</v>
      </c>
      <c r="J77" s="32">
        <v>48000</v>
      </c>
      <c r="K77" s="29">
        <f t="shared" si="31"/>
        <v>0</v>
      </c>
      <c r="L77" s="30">
        <v>36200</v>
      </c>
      <c r="M77" s="32">
        <v>36200</v>
      </c>
      <c r="N77" s="29">
        <f t="shared" si="32"/>
        <v>0</v>
      </c>
      <c r="O77" s="30">
        <v>0</v>
      </c>
      <c r="P77" s="32">
        <v>0</v>
      </c>
      <c r="Q77" s="29">
        <f t="shared" si="33"/>
        <v>0</v>
      </c>
      <c r="R77" s="30">
        <v>0</v>
      </c>
      <c r="S77" s="32">
        <v>0</v>
      </c>
      <c r="T77" s="29">
        <f t="shared" si="34"/>
        <v>0</v>
      </c>
    </row>
    <row r="78" spans="1:20" s="16" customFormat="1" ht="18">
      <c r="A78" s="102" t="s">
        <v>241</v>
      </c>
      <c r="B78" s="13" t="s">
        <v>54</v>
      </c>
      <c r="C78" s="29">
        <f t="shared" si="29"/>
        <v>55000</v>
      </c>
      <c r="D78" s="29">
        <f t="shared" si="29"/>
        <v>105000</v>
      </c>
      <c r="E78" s="29">
        <f t="shared" si="29"/>
        <v>50000</v>
      </c>
      <c r="F78" s="30">
        <v>30000</v>
      </c>
      <c r="G78" s="32">
        <v>30000</v>
      </c>
      <c r="H78" s="89">
        <f t="shared" si="30"/>
        <v>0</v>
      </c>
      <c r="I78" s="75">
        <v>5000</v>
      </c>
      <c r="J78" s="32">
        <v>5000</v>
      </c>
      <c r="K78" s="29">
        <f t="shared" si="31"/>
        <v>0</v>
      </c>
      <c r="L78" s="30">
        <v>0</v>
      </c>
      <c r="M78" s="32">
        <v>50000</v>
      </c>
      <c r="N78" s="29">
        <f t="shared" si="32"/>
        <v>50000</v>
      </c>
      <c r="O78" s="30">
        <v>0</v>
      </c>
      <c r="P78" s="32">
        <v>0</v>
      </c>
      <c r="Q78" s="29">
        <f t="shared" si="33"/>
        <v>0</v>
      </c>
      <c r="R78" s="30">
        <v>20000</v>
      </c>
      <c r="S78" s="32">
        <v>20000</v>
      </c>
      <c r="T78" s="29">
        <f t="shared" si="34"/>
        <v>0</v>
      </c>
    </row>
    <row r="79" spans="1:20" s="16" customFormat="1" ht="18" hidden="1">
      <c r="A79" s="102"/>
      <c r="B79" s="13" t="s">
        <v>55</v>
      </c>
      <c r="C79" s="29">
        <f t="shared" si="29"/>
        <v>35000</v>
      </c>
      <c r="D79" s="29">
        <f t="shared" si="29"/>
        <v>35000</v>
      </c>
      <c r="E79" s="29">
        <f t="shared" si="29"/>
        <v>0</v>
      </c>
      <c r="F79" s="30">
        <v>0</v>
      </c>
      <c r="G79" s="32">
        <v>0</v>
      </c>
      <c r="H79" s="89">
        <f t="shared" si="30"/>
        <v>0</v>
      </c>
      <c r="I79" s="75">
        <v>0</v>
      </c>
      <c r="J79" s="32">
        <v>0</v>
      </c>
      <c r="K79" s="29">
        <f t="shared" si="31"/>
        <v>0</v>
      </c>
      <c r="L79" s="30">
        <v>0</v>
      </c>
      <c r="M79" s="32">
        <v>0</v>
      </c>
      <c r="N79" s="29">
        <f t="shared" si="32"/>
        <v>0</v>
      </c>
      <c r="O79" s="30">
        <v>0</v>
      </c>
      <c r="P79" s="32">
        <v>0</v>
      </c>
      <c r="Q79" s="29">
        <f t="shared" si="33"/>
        <v>0</v>
      </c>
      <c r="R79" s="30">
        <v>35000</v>
      </c>
      <c r="S79" s="32">
        <v>35000</v>
      </c>
      <c r="T79" s="29">
        <f t="shared" si="34"/>
        <v>0</v>
      </c>
    </row>
    <row r="80" spans="1:20" s="16" customFormat="1" ht="18" hidden="1">
      <c r="A80" s="102"/>
      <c r="B80" s="13" t="s">
        <v>56</v>
      </c>
      <c r="C80" s="29">
        <f t="shared" si="29"/>
        <v>32500</v>
      </c>
      <c r="D80" s="29">
        <f t="shared" si="29"/>
        <v>32500</v>
      </c>
      <c r="E80" s="29">
        <f t="shared" si="29"/>
        <v>0</v>
      </c>
      <c r="F80" s="30">
        <v>0</v>
      </c>
      <c r="G80" s="32">
        <v>0</v>
      </c>
      <c r="H80" s="89">
        <f t="shared" si="30"/>
        <v>0</v>
      </c>
      <c r="I80" s="75">
        <v>32500</v>
      </c>
      <c r="J80" s="32">
        <v>32500</v>
      </c>
      <c r="K80" s="29">
        <f t="shared" si="31"/>
        <v>0</v>
      </c>
      <c r="L80" s="30">
        <v>0</v>
      </c>
      <c r="M80" s="32">
        <v>0</v>
      </c>
      <c r="N80" s="29">
        <f t="shared" si="32"/>
        <v>0</v>
      </c>
      <c r="O80" s="30">
        <v>0</v>
      </c>
      <c r="P80" s="32">
        <v>0</v>
      </c>
      <c r="Q80" s="29">
        <f t="shared" si="33"/>
        <v>0</v>
      </c>
      <c r="R80" s="30">
        <v>0</v>
      </c>
      <c r="S80" s="32">
        <v>0</v>
      </c>
      <c r="T80" s="29">
        <f t="shared" si="34"/>
        <v>0</v>
      </c>
    </row>
    <row r="81" spans="1:20" s="16" customFormat="1" ht="18">
      <c r="A81" s="102" t="s">
        <v>242</v>
      </c>
      <c r="B81" s="13" t="s">
        <v>57</v>
      </c>
      <c r="C81" s="29">
        <f t="shared" si="29"/>
        <v>108000</v>
      </c>
      <c r="D81" s="29">
        <f t="shared" si="29"/>
        <v>120000</v>
      </c>
      <c r="E81" s="29">
        <f t="shared" si="29"/>
        <v>12000</v>
      </c>
      <c r="F81" s="30">
        <v>25000</v>
      </c>
      <c r="G81" s="32">
        <v>25000</v>
      </c>
      <c r="H81" s="89">
        <f t="shared" si="30"/>
        <v>0</v>
      </c>
      <c r="I81" s="75">
        <v>25000</v>
      </c>
      <c r="J81" s="32">
        <v>25000</v>
      </c>
      <c r="K81" s="29">
        <f t="shared" si="31"/>
        <v>0</v>
      </c>
      <c r="L81" s="30">
        <v>58000</v>
      </c>
      <c r="M81" s="32">
        <v>70000</v>
      </c>
      <c r="N81" s="29">
        <f t="shared" si="32"/>
        <v>12000</v>
      </c>
      <c r="O81" s="30">
        <v>0</v>
      </c>
      <c r="P81" s="32">
        <v>0</v>
      </c>
      <c r="Q81" s="29">
        <f t="shared" si="33"/>
        <v>0</v>
      </c>
      <c r="R81" s="30">
        <v>0</v>
      </c>
      <c r="S81" s="32">
        <v>0</v>
      </c>
      <c r="T81" s="29">
        <f t="shared" si="34"/>
        <v>0</v>
      </c>
    </row>
    <row r="82" spans="1:20" s="16" customFormat="1" ht="18" hidden="1">
      <c r="A82" s="102"/>
      <c r="B82" s="13" t="s">
        <v>58</v>
      </c>
      <c r="C82" s="29">
        <f t="shared" si="29"/>
        <v>42000</v>
      </c>
      <c r="D82" s="29">
        <f t="shared" si="29"/>
        <v>42000</v>
      </c>
      <c r="E82" s="29">
        <f t="shared" si="29"/>
        <v>0</v>
      </c>
      <c r="F82" s="30">
        <v>0</v>
      </c>
      <c r="G82" s="32">
        <v>0</v>
      </c>
      <c r="H82" s="89">
        <f>SUM(G82-F82)</f>
        <v>0</v>
      </c>
      <c r="I82" s="75">
        <v>42000</v>
      </c>
      <c r="J82" s="32">
        <v>42000</v>
      </c>
      <c r="K82" s="29">
        <f>SUM(J82-I82)</f>
        <v>0</v>
      </c>
      <c r="L82" s="30">
        <v>0</v>
      </c>
      <c r="M82" s="32">
        <v>0</v>
      </c>
      <c r="N82" s="29">
        <f>SUM(M82-L82)</f>
        <v>0</v>
      </c>
      <c r="O82" s="30">
        <v>0</v>
      </c>
      <c r="P82" s="32">
        <v>0</v>
      </c>
      <c r="Q82" s="29">
        <f>SUM(P82-O82)</f>
        <v>0</v>
      </c>
      <c r="R82" s="30">
        <v>0</v>
      </c>
      <c r="S82" s="32">
        <v>0</v>
      </c>
      <c r="T82" s="29">
        <f>SUM(S82-R82)</f>
        <v>0</v>
      </c>
    </row>
    <row r="83" spans="1:20" s="17" customFormat="1" ht="18" hidden="1">
      <c r="A83" s="102"/>
      <c r="B83" s="13" t="s">
        <v>59</v>
      </c>
      <c r="C83" s="29">
        <f t="shared" si="29"/>
        <v>50397</v>
      </c>
      <c r="D83" s="29">
        <f t="shared" si="29"/>
        <v>51150</v>
      </c>
      <c r="E83" s="29">
        <f t="shared" si="29"/>
        <v>753</v>
      </c>
      <c r="F83" s="32">
        <v>0</v>
      </c>
      <c r="G83" s="32">
        <v>0</v>
      </c>
      <c r="H83" s="89">
        <f t="shared" si="30"/>
        <v>0</v>
      </c>
      <c r="I83" s="77">
        <v>0</v>
      </c>
      <c r="J83" s="32">
        <v>0</v>
      </c>
      <c r="K83" s="29">
        <f t="shared" si="31"/>
        <v>0</v>
      </c>
      <c r="L83" s="32">
        <v>50397</v>
      </c>
      <c r="M83" s="32">
        <v>51150</v>
      </c>
      <c r="N83" s="29">
        <f t="shared" si="32"/>
        <v>753</v>
      </c>
      <c r="O83" s="32">
        <v>0</v>
      </c>
      <c r="P83" s="32">
        <v>0</v>
      </c>
      <c r="Q83" s="29">
        <f t="shared" si="33"/>
        <v>0</v>
      </c>
      <c r="R83" s="32">
        <v>0</v>
      </c>
      <c r="S83" s="32">
        <v>0</v>
      </c>
      <c r="T83" s="29">
        <f t="shared" si="34"/>
        <v>0</v>
      </c>
    </row>
    <row r="84" spans="1:20" s="17" customFormat="1" ht="18" hidden="1">
      <c r="A84" s="102"/>
      <c r="B84" s="13" t="s">
        <v>226</v>
      </c>
      <c r="C84" s="29">
        <f t="shared" si="29"/>
        <v>117422</v>
      </c>
      <c r="D84" s="29">
        <f t="shared" si="29"/>
        <v>113000</v>
      </c>
      <c r="E84" s="29">
        <f t="shared" si="29"/>
        <v>-4422</v>
      </c>
      <c r="F84" s="32">
        <v>0</v>
      </c>
      <c r="G84" s="32">
        <v>0</v>
      </c>
      <c r="H84" s="89">
        <f>SUM(G84-F84)</f>
        <v>0</v>
      </c>
      <c r="I84" s="77">
        <v>0</v>
      </c>
      <c r="J84" s="32">
        <v>0</v>
      </c>
      <c r="K84" s="29">
        <f>SUM(J84-I84)</f>
        <v>0</v>
      </c>
      <c r="L84" s="32">
        <v>117422</v>
      </c>
      <c r="M84" s="32">
        <v>113000</v>
      </c>
      <c r="N84" s="29">
        <f>SUM(M84-L84)</f>
        <v>-4422</v>
      </c>
      <c r="O84" s="32">
        <v>0</v>
      </c>
      <c r="P84" s="32">
        <v>0</v>
      </c>
      <c r="Q84" s="29">
        <f>SUM(P84-O84)</f>
        <v>0</v>
      </c>
      <c r="R84" s="32">
        <v>0</v>
      </c>
      <c r="S84" s="32">
        <v>0</v>
      </c>
      <c r="T84" s="29">
        <f>SUM(S84-R84)</f>
        <v>0</v>
      </c>
    </row>
    <row r="85" spans="1:20" s="16" customFormat="1" ht="23.25" customHeight="1" hidden="1">
      <c r="A85" s="102"/>
      <c r="B85" s="13" t="s">
        <v>60</v>
      </c>
      <c r="C85" s="29">
        <f t="shared" si="29"/>
        <v>88760</v>
      </c>
      <c r="D85" s="29">
        <f t="shared" si="29"/>
        <v>90090</v>
      </c>
      <c r="E85" s="29">
        <f t="shared" si="29"/>
        <v>1330</v>
      </c>
      <c r="F85" s="30">
        <v>0</v>
      </c>
      <c r="G85" s="32">
        <v>0</v>
      </c>
      <c r="H85" s="89">
        <f t="shared" si="30"/>
        <v>0</v>
      </c>
      <c r="I85" s="75">
        <v>0</v>
      </c>
      <c r="J85" s="32">
        <v>0</v>
      </c>
      <c r="K85" s="29">
        <f t="shared" si="31"/>
        <v>0</v>
      </c>
      <c r="L85" s="30">
        <v>88760</v>
      </c>
      <c r="M85" s="32">
        <v>90090</v>
      </c>
      <c r="N85" s="29">
        <f t="shared" si="32"/>
        <v>1330</v>
      </c>
      <c r="O85" s="30">
        <v>0</v>
      </c>
      <c r="P85" s="32">
        <v>0</v>
      </c>
      <c r="Q85" s="29">
        <f t="shared" si="33"/>
        <v>0</v>
      </c>
      <c r="R85" s="30">
        <v>0</v>
      </c>
      <c r="S85" s="32">
        <v>0</v>
      </c>
      <c r="T85" s="29">
        <f t="shared" si="34"/>
        <v>0</v>
      </c>
    </row>
    <row r="86" spans="1:20" s="17" customFormat="1" ht="18" hidden="1">
      <c r="A86" s="102"/>
      <c r="B86" s="13" t="s">
        <v>61</v>
      </c>
      <c r="C86" s="29">
        <f t="shared" si="29"/>
        <v>99818</v>
      </c>
      <c r="D86" s="29">
        <f t="shared" si="29"/>
        <v>101315</v>
      </c>
      <c r="E86" s="29">
        <f t="shared" si="29"/>
        <v>1497</v>
      </c>
      <c r="F86" s="32">
        <v>0</v>
      </c>
      <c r="G86" s="32">
        <v>0</v>
      </c>
      <c r="H86" s="89">
        <f t="shared" si="30"/>
        <v>0</v>
      </c>
      <c r="I86" s="77">
        <v>0</v>
      </c>
      <c r="J86" s="32">
        <v>0</v>
      </c>
      <c r="K86" s="29">
        <f t="shared" si="31"/>
        <v>0</v>
      </c>
      <c r="L86" s="32">
        <v>99818</v>
      </c>
      <c r="M86" s="32">
        <v>101315</v>
      </c>
      <c r="N86" s="29">
        <f t="shared" si="32"/>
        <v>1497</v>
      </c>
      <c r="O86" s="32">
        <v>0</v>
      </c>
      <c r="P86" s="32">
        <v>0</v>
      </c>
      <c r="Q86" s="29">
        <f t="shared" si="33"/>
        <v>0</v>
      </c>
      <c r="R86" s="32">
        <v>0</v>
      </c>
      <c r="S86" s="32">
        <v>0</v>
      </c>
      <c r="T86" s="29">
        <f t="shared" si="34"/>
        <v>0</v>
      </c>
    </row>
    <row r="87" spans="1:20" s="17" customFormat="1" ht="18" hidden="1">
      <c r="A87" s="102"/>
      <c r="B87" s="13" t="s">
        <v>62</v>
      </c>
      <c r="C87" s="29">
        <f t="shared" si="29"/>
        <v>8647</v>
      </c>
      <c r="D87" s="29">
        <f t="shared" si="29"/>
        <v>8777</v>
      </c>
      <c r="E87" s="29">
        <f t="shared" si="29"/>
        <v>130</v>
      </c>
      <c r="F87" s="32">
        <v>0</v>
      </c>
      <c r="G87" s="32">
        <v>0</v>
      </c>
      <c r="H87" s="89">
        <f t="shared" si="30"/>
        <v>0</v>
      </c>
      <c r="I87" s="77">
        <v>0</v>
      </c>
      <c r="J87" s="32">
        <v>0</v>
      </c>
      <c r="K87" s="29">
        <f t="shared" si="31"/>
        <v>0</v>
      </c>
      <c r="L87" s="32">
        <v>8647</v>
      </c>
      <c r="M87" s="32">
        <v>8777</v>
      </c>
      <c r="N87" s="29">
        <f t="shared" si="32"/>
        <v>130</v>
      </c>
      <c r="O87" s="32">
        <v>0</v>
      </c>
      <c r="P87" s="32">
        <v>0</v>
      </c>
      <c r="Q87" s="29">
        <f t="shared" si="33"/>
        <v>0</v>
      </c>
      <c r="R87" s="32">
        <v>0</v>
      </c>
      <c r="S87" s="32">
        <v>0</v>
      </c>
      <c r="T87" s="29">
        <f t="shared" si="34"/>
        <v>0</v>
      </c>
    </row>
    <row r="88" spans="1:20" s="16" customFormat="1" ht="18" hidden="1">
      <c r="A88" s="102"/>
      <c r="B88" s="13" t="s">
        <v>63</v>
      </c>
      <c r="C88" s="29">
        <f t="shared" si="29"/>
        <v>9830</v>
      </c>
      <c r="D88" s="29">
        <f t="shared" si="29"/>
        <v>9980</v>
      </c>
      <c r="E88" s="29">
        <f t="shared" si="29"/>
        <v>150</v>
      </c>
      <c r="F88" s="30">
        <v>0</v>
      </c>
      <c r="G88" s="32">
        <v>0</v>
      </c>
      <c r="H88" s="89">
        <f t="shared" si="30"/>
        <v>0</v>
      </c>
      <c r="I88" s="75">
        <v>0</v>
      </c>
      <c r="J88" s="32">
        <v>0</v>
      </c>
      <c r="K88" s="29">
        <f t="shared" si="31"/>
        <v>0</v>
      </c>
      <c r="L88" s="30">
        <v>9830</v>
      </c>
      <c r="M88" s="32">
        <v>9980</v>
      </c>
      <c r="N88" s="29">
        <f t="shared" si="32"/>
        <v>150</v>
      </c>
      <c r="O88" s="30">
        <v>0</v>
      </c>
      <c r="P88" s="32">
        <v>0</v>
      </c>
      <c r="Q88" s="29">
        <f t="shared" si="33"/>
        <v>0</v>
      </c>
      <c r="R88" s="30">
        <v>0</v>
      </c>
      <c r="S88" s="32">
        <v>0</v>
      </c>
      <c r="T88" s="29">
        <f t="shared" si="34"/>
        <v>0</v>
      </c>
    </row>
    <row r="89" spans="1:20" s="17" customFormat="1" ht="18" hidden="1">
      <c r="A89" s="102"/>
      <c r="B89" s="13" t="s">
        <v>64</v>
      </c>
      <c r="C89" s="29">
        <f t="shared" si="29"/>
        <v>92451</v>
      </c>
      <c r="D89" s="29">
        <f t="shared" si="29"/>
        <v>99928</v>
      </c>
      <c r="E89" s="29">
        <f t="shared" si="29"/>
        <v>7477</v>
      </c>
      <c r="F89" s="32">
        <v>0</v>
      </c>
      <c r="G89" s="32">
        <v>0</v>
      </c>
      <c r="H89" s="89">
        <f t="shared" si="30"/>
        <v>0</v>
      </c>
      <c r="I89" s="77">
        <v>0</v>
      </c>
      <c r="J89" s="32">
        <v>0</v>
      </c>
      <c r="K89" s="29">
        <f t="shared" si="31"/>
        <v>0</v>
      </c>
      <c r="L89" s="32">
        <v>92451</v>
      </c>
      <c r="M89" s="32">
        <v>99928</v>
      </c>
      <c r="N89" s="29">
        <f t="shared" si="32"/>
        <v>7477</v>
      </c>
      <c r="O89" s="32">
        <v>0</v>
      </c>
      <c r="P89" s="32">
        <v>0</v>
      </c>
      <c r="Q89" s="29">
        <f t="shared" si="33"/>
        <v>0</v>
      </c>
      <c r="R89" s="32">
        <v>0</v>
      </c>
      <c r="S89" s="32">
        <v>0</v>
      </c>
      <c r="T89" s="29">
        <f t="shared" si="34"/>
        <v>0</v>
      </c>
    </row>
    <row r="90" spans="1:20" s="15" customFormat="1" ht="18" hidden="1">
      <c r="A90" s="102"/>
      <c r="B90" s="13" t="s">
        <v>65</v>
      </c>
      <c r="C90" s="29">
        <f t="shared" si="29"/>
        <v>6000</v>
      </c>
      <c r="D90" s="29">
        <f t="shared" si="29"/>
        <v>6000</v>
      </c>
      <c r="E90" s="29">
        <f t="shared" si="29"/>
        <v>0</v>
      </c>
      <c r="F90" s="30">
        <v>0</v>
      </c>
      <c r="G90" s="32">
        <v>0</v>
      </c>
      <c r="H90" s="89">
        <f t="shared" si="30"/>
        <v>0</v>
      </c>
      <c r="I90" s="75">
        <v>0</v>
      </c>
      <c r="J90" s="32">
        <v>0</v>
      </c>
      <c r="K90" s="29">
        <f t="shared" si="31"/>
        <v>0</v>
      </c>
      <c r="L90" s="30">
        <v>6000</v>
      </c>
      <c r="M90" s="32">
        <v>6000</v>
      </c>
      <c r="N90" s="29">
        <f t="shared" si="32"/>
        <v>0</v>
      </c>
      <c r="O90" s="30">
        <v>0</v>
      </c>
      <c r="P90" s="32">
        <v>0</v>
      </c>
      <c r="Q90" s="29">
        <f t="shared" si="33"/>
        <v>0</v>
      </c>
      <c r="R90" s="30">
        <v>0</v>
      </c>
      <c r="S90" s="32">
        <v>0</v>
      </c>
      <c r="T90" s="29">
        <f t="shared" si="34"/>
        <v>0</v>
      </c>
    </row>
    <row r="91" spans="1:20" s="16" customFormat="1" ht="18" hidden="1">
      <c r="A91" s="102"/>
      <c r="B91" s="11" t="s">
        <v>66</v>
      </c>
      <c r="C91" s="34">
        <f aca="true" t="shared" si="36" ref="C91:T91">SUM(C92,C93)</f>
        <v>2500</v>
      </c>
      <c r="D91" s="34">
        <f t="shared" si="36"/>
        <v>2500</v>
      </c>
      <c r="E91" s="34">
        <f t="shared" si="36"/>
        <v>0</v>
      </c>
      <c r="F91" s="34">
        <f t="shared" si="36"/>
        <v>0</v>
      </c>
      <c r="G91" s="34">
        <f t="shared" si="36"/>
        <v>0</v>
      </c>
      <c r="H91" s="91">
        <f t="shared" si="36"/>
        <v>0</v>
      </c>
      <c r="I91" s="79">
        <f t="shared" si="36"/>
        <v>500</v>
      </c>
      <c r="J91" s="34">
        <f t="shared" si="36"/>
        <v>500</v>
      </c>
      <c r="K91" s="34">
        <f t="shared" si="36"/>
        <v>0</v>
      </c>
      <c r="L91" s="34">
        <f t="shared" si="36"/>
        <v>2000</v>
      </c>
      <c r="M91" s="34">
        <f t="shared" si="36"/>
        <v>2000</v>
      </c>
      <c r="N91" s="34">
        <f t="shared" si="36"/>
        <v>0</v>
      </c>
      <c r="O91" s="34">
        <f t="shared" si="36"/>
        <v>0</v>
      </c>
      <c r="P91" s="34">
        <f t="shared" si="36"/>
        <v>0</v>
      </c>
      <c r="Q91" s="34">
        <f t="shared" si="36"/>
        <v>0</v>
      </c>
      <c r="R91" s="34">
        <f t="shared" si="36"/>
        <v>0</v>
      </c>
      <c r="S91" s="34">
        <f t="shared" si="36"/>
        <v>0</v>
      </c>
      <c r="T91" s="34">
        <f t="shared" si="36"/>
        <v>0</v>
      </c>
    </row>
    <row r="92" spans="1:20" s="16" customFormat="1" ht="18" hidden="1">
      <c r="A92" s="102"/>
      <c r="B92" s="13"/>
      <c r="C92" s="29">
        <f aca="true" t="shared" si="37" ref="C92:E93">SUM(F92,I92,L92,O92,R92)</f>
        <v>0</v>
      </c>
      <c r="D92" s="29">
        <f t="shared" si="37"/>
        <v>0</v>
      </c>
      <c r="E92" s="29">
        <f t="shared" si="37"/>
        <v>0</v>
      </c>
      <c r="F92" s="30">
        <v>0</v>
      </c>
      <c r="G92" s="32">
        <v>0</v>
      </c>
      <c r="H92" s="89">
        <f>SUM(G92-F92)</f>
        <v>0</v>
      </c>
      <c r="I92" s="75">
        <v>0</v>
      </c>
      <c r="J92" s="32">
        <v>0</v>
      </c>
      <c r="K92" s="29">
        <f>SUM(J92-I92)</f>
        <v>0</v>
      </c>
      <c r="L92" s="30">
        <v>0</v>
      </c>
      <c r="M92" s="32">
        <v>0</v>
      </c>
      <c r="N92" s="29">
        <f>SUM(M92-L92)</f>
        <v>0</v>
      </c>
      <c r="O92" s="30">
        <v>0</v>
      </c>
      <c r="P92" s="32">
        <v>0</v>
      </c>
      <c r="Q92" s="29">
        <f>SUM(P92-O92)</f>
        <v>0</v>
      </c>
      <c r="R92" s="30">
        <v>0</v>
      </c>
      <c r="S92" s="32">
        <v>0</v>
      </c>
      <c r="T92" s="29">
        <f>SUM(S92-R92)</f>
        <v>0</v>
      </c>
    </row>
    <row r="93" spans="1:20" s="16" customFormat="1" ht="18" hidden="1">
      <c r="A93" s="102"/>
      <c r="B93" s="13" t="s">
        <v>67</v>
      </c>
      <c r="C93" s="29">
        <f t="shared" si="37"/>
        <v>2500</v>
      </c>
      <c r="D93" s="29">
        <f t="shared" si="37"/>
        <v>2500</v>
      </c>
      <c r="E93" s="29">
        <f t="shared" si="37"/>
        <v>0</v>
      </c>
      <c r="F93" s="30">
        <v>0</v>
      </c>
      <c r="G93" s="32">
        <v>0</v>
      </c>
      <c r="H93" s="89">
        <f>SUM(G93-F93)</f>
        <v>0</v>
      </c>
      <c r="I93" s="75">
        <v>500</v>
      </c>
      <c r="J93" s="32">
        <v>500</v>
      </c>
      <c r="K93" s="29">
        <f>SUM(J93-I93)</f>
        <v>0</v>
      </c>
      <c r="L93" s="30">
        <v>2000</v>
      </c>
      <c r="M93" s="32">
        <v>2000</v>
      </c>
      <c r="N93" s="29">
        <f>SUM(M93-L93)</f>
        <v>0</v>
      </c>
      <c r="O93" s="30">
        <v>0</v>
      </c>
      <c r="P93" s="32">
        <v>0</v>
      </c>
      <c r="Q93" s="29">
        <f>SUM(P93-O93)</f>
        <v>0</v>
      </c>
      <c r="R93" s="30">
        <v>0</v>
      </c>
      <c r="S93" s="32">
        <v>0</v>
      </c>
      <c r="T93" s="29">
        <f>SUM(S93-R93)</f>
        <v>0</v>
      </c>
    </row>
    <row r="94" spans="1:20" s="16" customFormat="1" ht="18" hidden="1">
      <c r="A94" s="102"/>
      <c r="B94" s="11" t="s">
        <v>20</v>
      </c>
      <c r="C94" s="34">
        <f aca="true" t="shared" si="38" ref="C94:T94">SUM(C95,C97,C100)</f>
        <v>78941</v>
      </c>
      <c r="D94" s="34">
        <f t="shared" si="38"/>
        <v>79331</v>
      </c>
      <c r="E94" s="34">
        <f t="shared" si="38"/>
        <v>390</v>
      </c>
      <c r="F94" s="34">
        <f t="shared" si="38"/>
        <v>0</v>
      </c>
      <c r="G94" s="34">
        <f t="shared" si="38"/>
        <v>0</v>
      </c>
      <c r="H94" s="91">
        <f t="shared" si="38"/>
        <v>0</v>
      </c>
      <c r="I94" s="79">
        <f t="shared" si="38"/>
        <v>0</v>
      </c>
      <c r="J94" s="34">
        <f t="shared" si="38"/>
        <v>0</v>
      </c>
      <c r="K94" s="34">
        <f t="shared" si="38"/>
        <v>0</v>
      </c>
      <c r="L94" s="34">
        <f t="shared" si="38"/>
        <v>70941</v>
      </c>
      <c r="M94" s="34">
        <f t="shared" si="38"/>
        <v>71331</v>
      </c>
      <c r="N94" s="34">
        <f t="shared" si="38"/>
        <v>390</v>
      </c>
      <c r="O94" s="34">
        <f t="shared" si="38"/>
        <v>0</v>
      </c>
      <c r="P94" s="34">
        <f t="shared" si="38"/>
        <v>0</v>
      </c>
      <c r="Q94" s="34">
        <f t="shared" si="38"/>
        <v>0</v>
      </c>
      <c r="R94" s="34">
        <f t="shared" si="38"/>
        <v>8000</v>
      </c>
      <c r="S94" s="34">
        <f t="shared" si="38"/>
        <v>8000</v>
      </c>
      <c r="T94" s="34">
        <f t="shared" si="38"/>
        <v>0</v>
      </c>
    </row>
    <row r="95" spans="1:20" s="16" customFormat="1" ht="18" hidden="1">
      <c r="A95" s="102"/>
      <c r="B95" s="11" t="s">
        <v>35</v>
      </c>
      <c r="C95" s="34">
        <f aca="true" t="shared" si="39" ref="C95:T95">SUM(C96)</f>
        <v>36852</v>
      </c>
      <c r="D95" s="34">
        <f t="shared" si="39"/>
        <v>36851</v>
      </c>
      <c r="E95" s="34">
        <f t="shared" si="39"/>
        <v>-1</v>
      </c>
      <c r="F95" s="34">
        <f t="shared" si="39"/>
        <v>0</v>
      </c>
      <c r="G95" s="34">
        <f t="shared" si="39"/>
        <v>0</v>
      </c>
      <c r="H95" s="91">
        <f t="shared" si="39"/>
        <v>0</v>
      </c>
      <c r="I95" s="79">
        <f t="shared" si="39"/>
        <v>0</v>
      </c>
      <c r="J95" s="34">
        <f t="shared" si="39"/>
        <v>0</v>
      </c>
      <c r="K95" s="34">
        <f t="shared" si="39"/>
        <v>0</v>
      </c>
      <c r="L95" s="34">
        <f t="shared" si="39"/>
        <v>36852</v>
      </c>
      <c r="M95" s="34">
        <f t="shared" si="39"/>
        <v>36851</v>
      </c>
      <c r="N95" s="34">
        <f t="shared" si="39"/>
        <v>-1</v>
      </c>
      <c r="O95" s="34">
        <f t="shared" si="39"/>
        <v>0</v>
      </c>
      <c r="P95" s="34">
        <f t="shared" si="39"/>
        <v>0</v>
      </c>
      <c r="Q95" s="34">
        <f t="shared" si="39"/>
        <v>0</v>
      </c>
      <c r="R95" s="34">
        <f t="shared" si="39"/>
        <v>0</v>
      </c>
      <c r="S95" s="34">
        <f t="shared" si="39"/>
        <v>0</v>
      </c>
      <c r="T95" s="34">
        <f t="shared" si="39"/>
        <v>0</v>
      </c>
    </row>
    <row r="96" spans="1:20" s="16" customFormat="1" ht="18" hidden="1">
      <c r="A96" s="102"/>
      <c r="B96" s="12" t="s">
        <v>36</v>
      </c>
      <c r="C96" s="29">
        <f aca="true" t="shared" si="40" ref="C96:E101">SUM(F96,I96,L96,O96,R96)</f>
        <v>36852</v>
      </c>
      <c r="D96" s="29">
        <f t="shared" si="40"/>
        <v>36851</v>
      </c>
      <c r="E96" s="29">
        <f t="shared" si="40"/>
        <v>-1</v>
      </c>
      <c r="F96" s="30">
        <v>0</v>
      </c>
      <c r="G96" s="32">
        <v>0</v>
      </c>
      <c r="H96" s="89">
        <f>SUM(G96-F96)</f>
        <v>0</v>
      </c>
      <c r="I96" s="75">
        <v>0</v>
      </c>
      <c r="J96" s="32">
        <v>0</v>
      </c>
      <c r="K96" s="29">
        <f>SUM(J96-I96)</f>
        <v>0</v>
      </c>
      <c r="L96" s="30">
        <v>36852</v>
      </c>
      <c r="M96" s="32">
        <v>36851</v>
      </c>
      <c r="N96" s="29">
        <f>SUM(M96-L96)</f>
        <v>-1</v>
      </c>
      <c r="O96" s="30">
        <v>0</v>
      </c>
      <c r="P96" s="32">
        <v>0</v>
      </c>
      <c r="Q96" s="29">
        <f>SUM(P96-O96)</f>
        <v>0</v>
      </c>
      <c r="R96" s="30">
        <v>0</v>
      </c>
      <c r="S96" s="32">
        <v>0</v>
      </c>
      <c r="T96" s="29">
        <f>SUM(S96-R96)</f>
        <v>0</v>
      </c>
    </row>
    <row r="97" spans="1:20" s="16" customFormat="1" ht="18" hidden="1">
      <c r="A97" s="102"/>
      <c r="B97" s="11" t="s">
        <v>37</v>
      </c>
      <c r="C97" s="34">
        <f aca="true" t="shared" si="41" ref="C97:T97">SUM(C98,C99)</f>
        <v>26089</v>
      </c>
      <c r="D97" s="34">
        <f t="shared" si="41"/>
        <v>26480</v>
      </c>
      <c r="E97" s="34">
        <f t="shared" si="41"/>
        <v>391</v>
      </c>
      <c r="F97" s="34">
        <f t="shared" si="41"/>
        <v>0</v>
      </c>
      <c r="G97" s="34">
        <f t="shared" si="41"/>
        <v>0</v>
      </c>
      <c r="H97" s="91">
        <f t="shared" si="41"/>
        <v>0</v>
      </c>
      <c r="I97" s="79">
        <f t="shared" si="41"/>
        <v>0</v>
      </c>
      <c r="J97" s="34">
        <f t="shared" si="41"/>
        <v>0</v>
      </c>
      <c r="K97" s="34">
        <f>SUM(K98,K99)</f>
        <v>0</v>
      </c>
      <c r="L97" s="34">
        <f t="shared" si="41"/>
        <v>26089</v>
      </c>
      <c r="M97" s="34">
        <f t="shared" si="41"/>
        <v>26480</v>
      </c>
      <c r="N97" s="34">
        <f t="shared" si="41"/>
        <v>391</v>
      </c>
      <c r="O97" s="34">
        <f t="shared" si="41"/>
        <v>0</v>
      </c>
      <c r="P97" s="34">
        <f t="shared" si="41"/>
        <v>0</v>
      </c>
      <c r="Q97" s="34">
        <f>SUM(Q98,Q99)</f>
        <v>0</v>
      </c>
      <c r="R97" s="34">
        <f t="shared" si="41"/>
        <v>0</v>
      </c>
      <c r="S97" s="34">
        <f t="shared" si="41"/>
        <v>0</v>
      </c>
      <c r="T97" s="34">
        <f t="shared" si="41"/>
        <v>0</v>
      </c>
    </row>
    <row r="98" spans="1:20" s="16" customFormat="1" ht="18" hidden="1">
      <c r="A98" s="102"/>
      <c r="B98" s="13" t="s">
        <v>68</v>
      </c>
      <c r="C98" s="29">
        <f t="shared" si="40"/>
        <v>10621</v>
      </c>
      <c r="D98" s="29">
        <f t="shared" si="40"/>
        <v>10780</v>
      </c>
      <c r="E98" s="29">
        <f t="shared" si="40"/>
        <v>159</v>
      </c>
      <c r="F98" s="30">
        <v>0</v>
      </c>
      <c r="G98" s="30">
        <v>0</v>
      </c>
      <c r="H98" s="89">
        <f>SUM(G98-F98)</f>
        <v>0</v>
      </c>
      <c r="I98" s="75">
        <v>0</v>
      </c>
      <c r="J98" s="30">
        <v>0</v>
      </c>
      <c r="K98" s="29">
        <f>SUM(J98-I98)</f>
        <v>0</v>
      </c>
      <c r="L98" s="30">
        <v>10621</v>
      </c>
      <c r="M98" s="30">
        <v>10780</v>
      </c>
      <c r="N98" s="29">
        <f>SUM(M98-L98)</f>
        <v>159</v>
      </c>
      <c r="O98" s="30">
        <v>0</v>
      </c>
      <c r="P98" s="30">
        <v>0</v>
      </c>
      <c r="Q98" s="29">
        <f>SUM(P98-O98)</f>
        <v>0</v>
      </c>
      <c r="R98" s="30">
        <v>0</v>
      </c>
      <c r="S98" s="30">
        <v>0</v>
      </c>
      <c r="T98" s="29">
        <f>SUM(S98-R98)</f>
        <v>0</v>
      </c>
    </row>
    <row r="99" spans="1:20" s="16" customFormat="1" ht="18" hidden="1">
      <c r="A99" s="102"/>
      <c r="B99" s="13" t="s">
        <v>69</v>
      </c>
      <c r="C99" s="29">
        <f t="shared" si="40"/>
        <v>15468</v>
      </c>
      <c r="D99" s="29">
        <f t="shared" si="40"/>
        <v>15700</v>
      </c>
      <c r="E99" s="29">
        <f t="shared" si="40"/>
        <v>232</v>
      </c>
      <c r="F99" s="30">
        <v>0</v>
      </c>
      <c r="G99" s="30">
        <v>0</v>
      </c>
      <c r="H99" s="89">
        <f>SUM(G99-F99)</f>
        <v>0</v>
      </c>
      <c r="I99" s="75">
        <v>0</v>
      </c>
      <c r="J99" s="30">
        <v>0</v>
      </c>
      <c r="K99" s="29">
        <f>SUM(J99-I99)</f>
        <v>0</v>
      </c>
      <c r="L99" s="30">
        <v>15468</v>
      </c>
      <c r="M99" s="30">
        <v>15700</v>
      </c>
      <c r="N99" s="29">
        <f>SUM(M99-L99)</f>
        <v>232</v>
      </c>
      <c r="O99" s="30">
        <v>0</v>
      </c>
      <c r="P99" s="30">
        <v>0</v>
      </c>
      <c r="Q99" s="29">
        <f>SUM(P99-O99)</f>
        <v>0</v>
      </c>
      <c r="R99" s="30">
        <v>0</v>
      </c>
      <c r="S99" s="30">
        <v>0</v>
      </c>
      <c r="T99" s="29">
        <f>SUM(S99-R99)</f>
        <v>0</v>
      </c>
    </row>
    <row r="100" spans="1:20" s="16" customFormat="1" ht="18" hidden="1">
      <c r="A100" s="102"/>
      <c r="B100" s="11" t="s">
        <v>70</v>
      </c>
      <c r="C100" s="34">
        <f aca="true" t="shared" si="42" ref="C100:T100">SUM(C101)</f>
        <v>16000</v>
      </c>
      <c r="D100" s="34">
        <f t="shared" si="42"/>
        <v>16000</v>
      </c>
      <c r="E100" s="34">
        <f t="shared" si="42"/>
        <v>0</v>
      </c>
      <c r="F100" s="34">
        <f t="shared" si="42"/>
        <v>0</v>
      </c>
      <c r="G100" s="34">
        <f t="shared" si="42"/>
        <v>0</v>
      </c>
      <c r="H100" s="91">
        <f t="shared" si="42"/>
        <v>0</v>
      </c>
      <c r="I100" s="79">
        <f t="shared" si="42"/>
        <v>0</v>
      </c>
      <c r="J100" s="34">
        <f t="shared" si="42"/>
        <v>0</v>
      </c>
      <c r="K100" s="34">
        <f t="shared" si="42"/>
        <v>0</v>
      </c>
      <c r="L100" s="34">
        <f t="shared" si="42"/>
        <v>8000</v>
      </c>
      <c r="M100" s="34">
        <f t="shared" si="42"/>
        <v>8000</v>
      </c>
      <c r="N100" s="34">
        <f t="shared" si="42"/>
        <v>0</v>
      </c>
      <c r="O100" s="34">
        <f t="shared" si="42"/>
        <v>0</v>
      </c>
      <c r="P100" s="34">
        <f t="shared" si="42"/>
        <v>0</v>
      </c>
      <c r="Q100" s="34">
        <f t="shared" si="42"/>
        <v>0</v>
      </c>
      <c r="R100" s="34">
        <f t="shared" si="42"/>
        <v>8000</v>
      </c>
      <c r="S100" s="34">
        <f t="shared" si="42"/>
        <v>8000</v>
      </c>
      <c r="T100" s="34">
        <f t="shared" si="42"/>
        <v>0</v>
      </c>
    </row>
    <row r="101" spans="1:20" s="16" customFormat="1" ht="18" hidden="1">
      <c r="A101" s="102"/>
      <c r="B101" s="12" t="s">
        <v>71</v>
      </c>
      <c r="C101" s="29">
        <f t="shared" si="40"/>
        <v>16000</v>
      </c>
      <c r="D101" s="29">
        <f t="shared" si="40"/>
        <v>16000</v>
      </c>
      <c r="E101" s="29">
        <f t="shared" si="40"/>
        <v>0</v>
      </c>
      <c r="F101" s="30">
        <v>0</v>
      </c>
      <c r="G101" s="30">
        <v>0</v>
      </c>
      <c r="H101" s="89">
        <f>SUM(G101-F101)</f>
        <v>0</v>
      </c>
      <c r="I101" s="75">
        <v>0</v>
      </c>
      <c r="J101" s="30">
        <v>0</v>
      </c>
      <c r="K101" s="29">
        <f>SUM(J101-I101)</f>
        <v>0</v>
      </c>
      <c r="L101" s="30">
        <v>8000</v>
      </c>
      <c r="M101" s="30">
        <v>8000</v>
      </c>
      <c r="N101" s="29">
        <f>SUM(M101-L101)</f>
        <v>0</v>
      </c>
      <c r="O101" s="30">
        <v>0</v>
      </c>
      <c r="P101" s="30">
        <v>0</v>
      </c>
      <c r="Q101" s="29">
        <f>SUM(P101-O101)</f>
        <v>0</v>
      </c>
      <c r="R101" s="30">
        <v>8000</v>
      </c>
      <c r="S101" s="30">
        <v>8000</v>
      </c>
      <c r="T101" s="29">
        <f>SUM(S101-R101)</f>
        <v>0</v>
      </c>
    </row>
    <row r="102" spans="1:20" s="16" customFormat="1" ht="18" hidden="1">
      <c r="A102" s="102"/>
      <c r="B102" s="11" t="s">
        <v>23</v>
      </c>
      <c r="C102" s="34">
        <f aca="true" t="shared" si="43" ref="C102:T102">SUM(C103,C105,C109)</f>
        <v>298450</v>
      </c>
      <c r="D102" s="34">
        <f t="shared" si="43"/>
        <v>301780</v>
      </c>
      <c r="E102" s="34">
        <f t="shared" si="43"/>
        <v>3330</v>
      </c>
      <c r="F102" s="34">
        <f t="shared" si="43"/>
        <v>0</v>
      </c>
      <c r="G102" s="34">
        <f t="shared" si="43"/>
        <v>0</v>
      </c>
      <c r="H102" s="91">
        <f t="shared" si="43"/>
        <v>0</v>
      </c>
      <c r="I102" s="79">
        <f t="shared" si="43"/>
        <v>0</v>
      </c>
      <c r="J102" s="34">
        <f t="shared" si="43"/>
        <v>3330</v>
      </c>
      <c r="K102" s="34">
        <f t="shared" si="43"/>
        <v>3330</v>
      </c>
      <c r="L102" s="34">
        <f t="shared" si="43"/>
        <v>57450</v>
      </c>
      <c r="M102" s="34">
        <f t="shared" si="43"/>
        <v>87450</v>
      </c>
      <c r="N102" s="34">
        <f t="shared" si="43"/>
        <v>30000</v>
      </c>
      <c r="O102" s="34">
        <f t="shared" si="43"/>
        <v>0</v>
      </c>
      <c r="P102" s="34">
        <f t="shared" si="43"/>
        <v>0</v>
      </c>
      <c r="Q102" s="34">
        <f t="shared" si="43"/>
        <v>0</v>
      </c>
      <c r="R102" s="34">
        <f t="shared" si="43"/>
        <v>241000</v>
      </c>
      <c r="S102" s="34">
        <f t="shared" si="43"/>
        <v>211000</v>
      </c>
      <c r="T102" s="34">
        <f t="shared" si="43"/>
        <v>-30000</v>
      </c>
    </row>
    <row r="103" spans="1:20" s="16" customFormat="1" ht="18" hidden="1">
      <c r="A103" s="102"/>
      <c r="B103" s="11" t="s">
        <v>35</v>
      </c>
      <c r="C103" s="34">
        <f aca="true" t="shared" si="44" ref="C103:T103">SUM(C104)</f>
        <v>45450</v>
      </c>
      <c r="D103" s="34">
        <f t="shared" si="44"/>
        <v>45450</v>
      </c>
      <c r="E103" s="34">
        <f t="shared" si="44"/>
        <v>0</v>
      </c>
      <c r="F103" s="34">
        <f t="shared" si="44"/>
        <v>0</v>
      </c>
      <c r="G103" s="34">
        <f t="shared" si="44"/>
        <v>0</v>
      </c>
      <c r="H103" s="91">
        <f t="shared" si="44"/>
        <v>0</v>
      </c>
      <c r="I103" s="79">
        <f t="shared" si="44"/>
        <v>0</v>
      </c>
      <c r="J103" s="34">
        <f t="shared" si="44"/>
        <v>0</v>
      </c>
      <c r="K103" s="34">
        <f t="shared" si="44"/>
        <v>0</v>
      </c>
      <c r="L103" s="34">
        <f t="shared" si="44"/>
        <v>45450</v>
      </c>
      <c r="M103" s="34">
        <f t="shared" si="44"/>
        <v>45450</v>
      </c>
      <c r="N103" s="34">
        <f t="shared" si="44"/>
        <v>0</v>
      </c>
      <c r="O103" s="34">
        <f t="shared" si="44"/>
        <v>0</v>
      </c>
      <c r="P103" s="34">
        <f t="shared" si="44"/>
        <v>0</v>
      </c>
      <c r="Q103" s="34">
        <f t="shared" si="44"/>
        <v>0</v>
      </c>
      <c r="R103" s="34">
        <f t="shared" si="44"/>
        <v>0</v>
      </c>
      <c r="S103" s="34">
        <f t="shared" si="44"/>
        <v>0</v>
      </c>
      <c r="T103" s="34">
        <f t="shared" si="44"/>
        <v>0</v>
      </c>
    </row>
    <row r="104" spans="1:20" s="16" customFormat="1" ht="18" hidden="1">
      <c r="A104" s="102"/>
      <c r="B104" s="12" t="s">
        <v>36</v>
      </c>
      <c r="C104" s="29">
        <f aca="true" t="shared" si="45" ref="C104:E110">SUM(F104,I104,L104,O104,R104)</f>
        <v>45450</v>
      </c>
      <c r="D104" s="29">
        <f t="shared" si="45"/>
        <v>45450</v>
      </c>
      <c r="E104" s="29">
        <f t="shared" si="45"/>
        <v>0</v>
      </c>
      <c r="F104" s="30">
        <v>0</v>
      </c>
      <c r="G104" s="30">
        <v>0</v>
      </c>
      <c r="H104" s="89">
        <f aca="true" t="shared" si="46" ref="H104:H110">SUM(G104-F104)</f>
        <v>0</v>
      </c>
      <c r="I104" s="75">
        <v>0</v>
      </c>
      <c r="J104" s="30">
        <v>0</v>
      </c>
      <c r="K104" s="29">
        <f aca="true" t="shared" si="47" ref="K104:K110">SUM(J104-I104)</f>
        <v>0</v>
      </c>
      <c r="L104" s="30">
        <v>45450</v>
      </c>
      <c r="M104" s="30">
        <v>45450</v>
      </c>
      <c r="N104" s="29">
        <f aca="true" t="shared" si="48" ref="N104:N110">SUM(M104-L104)</f>
        <v>0</v>
      </c>
      <c r="O104" s="30">
        <v>0</v>
      </c>
      <c r="P104" s="30">
        <v>0</v>
      </c>
      <c r="Q104" s="29">
        <f aca="true" t="shared" si="49" ref="Q104:Q110">SUM(P104-O104)</f>
        <v>0</v>
      </c>
      <c r="R104" s="30">
        <v>0</v>
      </c>
      <c r="S104" s="30">
        <v>0</v>
      </c>
      <c r="T104" s="29">
        <f aca="true" t="shared" si="50" ref="T104:T110">SUM(S104-R104)</f>
        <v>0</v>
      </c>
    </row>
    <row r="105" spans="1:20" s="16" customFormat="1" ht="18" hidden="1">
      <c r="A105" s="102"/>
      <c r="B105" s="11" t="s">
        <v>37</v>
      </c>
      <c r="C105" s="34">
        <f aca="true" t="shared" si="51" ref="C105:T105">SUM(C106,C107,C108)</f>
        <v>235000</v>
      </c>
      <c r="D105" s="34">
        <f t="shared" si="51"/>
        <v>238330</v>
      </c>
      <c r="E105" s="34">
        <f t="shared" si="51"/>
        <v>3330</v>
      </c>
      <c r="F105" s="34">
        <f t="shared" si="51"/>
        <v>0</v>
      </c>
      <c r="G105" s="34">
        <f t="shared" si="51"/>
        <v>0</v>
      </c>
      <c r="H105" s="91">
        <f t="shared" si="51"/>
        <v>0</v>
      </c>
      <c r="I105" s="79">
        <f t="shared" si="51"/>
        <v>0</v>
      </c>
      <c r="J105" s="34">
        <f t="shared" si="51"/>
        <v>3330</v>
      </c>
      <c r="K105" s="34">
        <f t="shared" si="51"/>
        <v>3330</v>
      </c>
      <c r="L105" s="34">
        <f t="shared" si="51"/>
        <v>0</v>
      </c>
      <c r="M105" s="34">
        <f t="shared" si="51"/>
        <v>30000</v>
      </c>
      <c r="N105" s="34">
        <f t="shared" si="51"/>
        <v>30000</v>
      </c>
      <c r="O105" s="34">
        <f t="shared" si="51"/>
        <v>0</v>
      </c>
      <c r="P105" s="34">
        <f t="shared" si="51"/>
        <v>0</v>
      </c>
      <c r="Q105" s="34">
        <f t="shared" si="51"/>
        <v>0</v>
      </c>
      <c r="R105" s="34">
        <f t="shared" si="51"/>
        <v>235000</v>
      </c>
      <c r="S105" s="34">
        <f t="shared" si="51"/>
        <v>205000</v>
      </c>
      <c r="T105" s="34">
        <f t="shared" si="51"/>
        <v>-30000</v>
      </c>
    </row>
    <row r="106" spans="1:20" s="16" customFormat="1" ht="18" hidden="1">
      <c r="A106" s="102"/>
      <c r="B106" s="13" t="s">
        <v>72</v>
      </c>
      <c r="C106" s="29">
        <f t="shared" si="45"/>
        <v>120000</v>
      </c>
      <c r="D106" s="29">
        <f t="shared" si="45"/>
        <v>120000</v>
      </c>
      <c r="E106" s="29">
        <f t="shared" si="45"/>
        <v>0</v>
      </c>
      <c r="F106" s="30">
        <v>0</v>
      </c>
      <c r="G106" s="30">
        <v>0</v>
      </c>
      <c r="H106" s="89">
        <f t="shared" si="46"/>
        <v>0</v>
      </c>
      <c r="I106" s="75">
        <v>0</v>
      </c>
      <c r="J106" s="30">
        <v>0</v>
      </c>
      <c r="K106" s="29">
        <f t="shared" si="47"/>
        <v>0</v>
      </c>
      <c r="L106" s="30">
        <v>0</v>
      </c>
      <c r="M106" s="30">
        <v>0</v>
      </c>
      <c r="N106" s="29">
        <f t="shared" si="48"/>
        <v>0</v>
      </c>
      <c r="O106" s="30">
        <v>0</v>
      </c>
      <c r="P106" s="30">
        <v>0</v>
      </c>
      <c r="Q106" s="29">
        <f t="shared" si="49"/>
        <v>0</v>
      </c>
      <c r="R106" s="30">
        <v>120000</v>
      </c>
      <c r="S106" s="30">
        <v>120000</v>
      </c>
      <c r="T106" s="29">
        <f t="shared" si="50"/>
        <v>0</v>
      </c>
    </row>
    <row r="107" spans="1:20" s="16" customFormat="1" ht="18" hidden="1">
      <c r="A107" s="102"/>
      <c r="B107" s="13" t="s">
        <v>73</v>
      </c>
      <c r="C107" s="29">
        <f t="shared" si="45"/>
        <v>35000</v>
      </c>
      <c r="D107" s="29">
        <f t="shared" si="45"/>
        <v>38330</v>
      </c>
      <c r="E107" s="29">
        <f t="shared" si="45"/>
        <v>3330</v>
      </c>
      <c r="F107" s="30">
        <v>0</v>
      </c>
      <c r="G107" s="30">
        <v>0</v>
      </c>
      <c r="H107" s="89">
        <f t="shared" si="46"/>
        <v>0</v>
      </c>
      <c r="I107" s="75">
        <v>0</v>
      </c>
      <c r="J107" s="30">
        <v>3330</v>
      </c>
      <c r="K107" s="29">
        <f t="shared" si="47"/>
        <v>3330</v>
      </c>
      <c r="L107" s="30">
        <v>0</v>
      </c>
      <c r="M107" s="30">
        <v>30000</v>
      </c>
      <c r="N107" s="29">
        <f t="shared" si="48"/>
        <v>30000</v>
      </c>
      <c r="O107" s="30">
        <v>0</v>
      </c>
      <c r="P107" s="30">
        <v>0</v>
      </c>
      <c r="Q107" s="29">
        <f t="shared" si="49"/>
        <v>0</v>
      </c>
      <c r="R107" s="30">
        <v>35000</v>
      </c>
      <c r="S107" s="30">
        <v>5000</v>
      </c>
      <c r="T107" s="29">
        <f t="shared" si="50"/>
        <v>-30000</v>
      </c>
    </row>
    <row r="108" spans="1:20" s="16" customFormat="1" ht="18" hidden="1">
      <c r="A108" s="102"/>
      <c r="B108" s="13" t="s">
        <v>74</v>
      </c>
      <c r="C108" s="29">
        <f t="shared" si="45"/>
        <v>80000</v>
      </c>
      <c r="D108" s="29">
        <f t="shared" si="45"/>
        <v>80000</v>
      </c>
      <c r="E108" s="29">
        <f t="shared" si="45"/>
        <v>0</v>
      </c>
      <c r="F108" s="30">
        <v>0</v>
      </c>
      <c r="G108" s="30">
        <v>0</v>
      </c>
      <c r="H108" s="89">
        <f t="shared" si="46"/>
        <v>0</v>
      </c>
      <c r="I108" s="75">
        <v>0</v>
      </c>
      <c r="J108" s="30">
        <v>0</v>
      </c>
      <c r="K108" s="29">
        <f t="shared" si="47"/>
        <v>0</v>
      </c>
      <c r="L108" s="30">
        <v>0</v>
      </c>
      <c r="M108" s="30">
        <v>0</v>
      </c>
      <c r="N108" s="29">
        <f t="shared" si="48"/>
        <v>0</v>
      </c>
      <c r="O108" s="30">
        <v>0</v>
      </c>
      <c r="P108" s="30">
        <v>0</v>
      </c>
      <c r="Q108" s="29">
        <f t="shared" si="49"/>
        <v>0</v>
      </c>
      <c r="R108" s="30">
        <v>80000</v>
      </c>
      <c r="S108" s="30">
        <v>80000</v>
      </c>
      <c r="T108" s="29">
        <f t="shared" si="50"/>
        <v>0</v>
      </c>
    </row>
    <row r="109" spans="1:20" s="16" customFormat="1" ht="18" hidden="1">
      <c r="A109" s="102"/>
      <c r="B109" s="11" t="s">
        <v>75</v>
      </c>
      <c r="C109" s="34">
        <f aca="true" t="shared" si="52" ref="C109:T109">SUM(C110)</f>
        <v>18000</v>
      </c>
      <c r="D109" s="34">
        <f t="shared" si="52"/>
        <v>18000</v>
      </c>
      <c r="E109" s="34">
        <f t="shared" si="52"/>
        <v>0</v>
      </c>
      <c r="F109" s="34">
        <f t="shared" si="52"/>
        <v>0</v>
      </c>
      <c r="G109" s="34">
        <f t="shared" si="52"/>
        <v>0</v>
      </c>
      <c r="H109" s="91">
        <f t="shared" si="52"/>
        <v>0</v>
      </c>
      <c r="I109" s="79">
        <f t="shared" si="52"/>
        <v>0</v>
      </c>
      <c r="J109" s="34">
        <f t="shared" si="52"/>
        <v>0</v>
      </c>
      <c r="K109" s="34">
        <f t="shared" si="52"/>
        <v>0</v>
      </c>
      <c r="L109" s="34">
        <f t="shared" si="52"/>
        <v>12000</v>
      </c>
      <c r="M109" s="34">
        <f t="shared" si="52"/>
        <v>12000</v>
      </c>
      <c r="N109" s="34">
        <f t="shared" si="52"/>
        <v>0</v>
      </c>
      <c r="O109" s="34">
        <f t="shared" si="52"/>
        <v>0</v>
      </c>
      <c r="P109" s="34">
        <f t="shared" si="52"/>
        <v>0</v>
      </c>
      <c r="Q109" s="34">
        <f t="shared" si="52"/>
        <v>0</v>
      </c>
      <c r="R109" s="34">
        <f t="shared" si="52"/>
        <v>6000</v>
      </c>
      <c r="S109" s="34">
        <f t="shared" si="52"/>
        <v>6000</v>
      </c>
      <c r="T109" s="34">
        <f t="shared" si="52"/>
        <v>0</v>
      </c>
    </row>
    <row r="110" spans="1:20" s="16" customFormat="1" ht="18" hidden="1">
      <c r="A110" s="102"/>
      <c r="B110" s="12" t="s">
        <v>76</v>
      </c>
      <c r="C110" s="29">
        <f t="shared" si="45"/>
        <v>18000</v>
      </c>
      <c r="D110" s="29">
        <f t="shared" si="45"/>
        <v>18000</v>
      </c>
      <c r="E110" s="29">
        <f t="shared" si="45"/>
        <v>0</v>
      </c>
      <c r="F110" s="30">
        <v>0</v>
      </c>
      <c r="G110" s="30">
        <v>0</v>
      </c>
      <c r="H110" s="89">
        <f t="shared" si="46"/>
        <v>0</v>
      </c>
      <c r="I110" s="75">
        <v>0</v>
      </c>
      <c r="J110" s="30">
        <v>0</v>
      </c>
      <c r="K110" s="29">
        <f t="shared" si="47"/>
        <v>0</v>
      </c>
      <c r="L110" s="30">
        <v>12000</v>
      </c>
      <c r="M110" s="30">
        <v>12000</v>
      </c>
      <c r="N110" s="29">
        <f t="shared" si="48"/>
        <v>0</v>
      </c>
      <c r="O110" s="30">
        <v>0</v>
      </c>
      <c r="P110" s="30">
        <v>0</v>
      </c>
      <c r="Q110" s="29">
        <f t="shared" si="49"/>
        <v>0</v>
      </c>
      <c r="R110" s="30">
        <v>6000</v>
      </c>
      <c r="S110" s="30">
        <v>6000</v>
      </c>
      <c r="T110" s="29">
        <f t="shared" si="50"/>
        <v>0</v>
      </c>
    </row>
    <row r="111" spans="1:20" s="16" customFormat="1" ht="18">
      <c r="A111" s="102"/>
      <c r="B111" s="11" t="s">
        <v>77</v>
      </c>
      <c r="C111" s="34">
        <f aca="true" t="shared" si="53" ref="C111:T111">SUM(C112,C122,C210)</f>
        <v>4363290</v>
      </c>
      <c r="D111" s="34">
        <f t="shared" si="53"/>
        <v>4276783</v>
      </c>
      <c r="E111" s="34">
        <f t="shared" si="53"/>
        <v>-86507</v>
      </c>
      <c r="F111" s="34">
        <f t="shared" si="53"/>
        <v>60000</v>
      </c>
      <c r="G111" s="34">
        <f t="shared" si="53"/>
        <v>60000</v>
      </c>
      <c r="H111" s="91">
        <f t="shared" si="53"/>
        <v>0</v>
      </c>
      <c r="I111" s="79">
        <f t="shared" si="53"/>
        <v>305500</v>
      </c>
      <c r="J111" s="34">
        <f t="shared" si="53"/>
        <v>301813</v>
      </c>
      <c r="K111" s="34">
        <f t="shared" si="53"/>
        <v>-3687</v>
      </c>
      <c r="L111" s="34">
        <f t="shared" si="53"/>
        <v>441566</v>
      </c>
      <c r="M111" s="34">
        <f t="shared" si="53"/>
        <v>428746</v>
      </c>
      <c r="N111" s="34">
        <f t="shared" si="53"/>
        <v>-12820</v>
      </c>
      <c r="O111" s="34">
        <f t="shared" si="53"/>
        <v>2701147</v>
      </c>
      <c r="P111" s="34">
        <f t="shared" si="53"/>
        <v>2701147</v>
      </c>
      <c r="Q111" s="34">
        <f t="shared" si="53"/>
        <v>0</v>
      </c>
      <c r="R111" s="34">
        <f t="shared" si="53"/>
        <v>855077</v>
      </c>
      <c r="S111" s="34">
        <f t="shared" si="53"/>
        <v>785077</v>
      </c>
      <c r="T111" s="34">
        <f t="shared" si="53"/>
        <v>-70000</v>
      </c>
    </row>
    <row r="112" spans="1:20" s="16" customFormat="1" ht="18" hidden="1">
      <c r="A112" s="102"/>
      <c r="B112" s="11" t="s">
        <v>78</v>
      </c>
      <c r="C112" s="33">
        <f>SUM(C113,C114,C115,C116,C117,C118,C119,C120,C121)</f>
        <v>9409</v>
      </c>
      <c r="D112" s="33">
        <f>SUM(D113,D114,D115,D116,D117,D118,D119,D120,D121)</f>
        <v>9185</v>
      </c>
      <c r="E112" s="33">
        <f>SUM(E113,E114,E115,E116,E117,E118,E119,E120,E121)</f>
        <v>-224</v>
      </c>
      <c r="F112" s="33">
        <f aca="true" t="shared" si="54" ref="F112:T112">SUM(F113,F114,F115,F116,F117,F118,F119,F120,F121)</f>
        <v>0</v>
      </c>
      <c r="G112" s="33">
        <f t="shared" si="54"/>
        <v>0</v>
      </c>
      <c r="H112" s="90">
        <f t="shared" si="54"/>
        <v>0</v>
      </c>
      <c r="I112" s="78">
        <f t="shared" si="54"/>
        <v>0</v>
      </c>
      <c r="J112" s="33">
        <f t="shared" si="54"/>
        <v>0</v>
      </c>
      <c r="K112" s="33">
        <f t="shared" si="54"/>
        <v>0</v>
      </c>
      <c r="L112" s="33">
        <f t="shared" si="54"/>
        <v>9409</v>
      </c>
      <c r="M112" s="33">
        <f t="shared" si="54"/>
        <v>9185</v>
      </c>
      <c r="N112" s="33">
        <f t="shared" si="54"/>
        <v>-224</v>
      </c>
      <c r="O112" s="33">
        <f t="shared" si="54"/>
        <v>0</v>
      </c>
      <c r="P112" s="33">
        <f t="shared" si="54"/>
        <v>0</v>
      </c>
      <c r="Q112" s="33">
        <f t="shared" si="54"/>
        <v>0</v>
      </c>
      <c r="R112" s="33">
        <f t="shared" si="54"/>
        <v>0</v>
      </c>
      <c r="S112" s="33">
        <f t="shared" si="54"/>
        <v>0</v>
      </c>
      <c r="T112" s="33">
        <f t="shared" si="54"/>
        <v>0</v>
      </c>
    </row>
    <row r="113" spans="1:20" s="16" customFormat="1" ht="18" hidden="1">
      <c r="A113" s="102"/>
      <c r="B113" s="12" t="s">
        <v>79</v>
      </c>
      <c r="C113" s="29">
        <f aca="true" t="shared" si="55" ref="C113:E176">SUM(F113,I113,L113,O113,R113)</f>
        <v>1000</v>
      </c>
      <c r="D113" s="29">
        <f t="shared" si="55"/>
        <v>998</v>
      </c>
      <c r="E113" s="29">
        <f t="shared" si="55"/>
        <v>-2</v>
      </c>
      <c r="F113" s="30">
        <v>0</v>
      </c>
      <c r="G113" s="32">
        <v>0</v>
      </c>
      <c r="H113" s="89">
        <f aca="true" t="shared" si="56" ref="H113:H176">SUM(G113-F113)</f>
        <v>0</v>
      </c>
      <c r="I113" s="75">
        <v>0</v>
      </c>
      <c r="J113" s="32">
        <v>0</v>
      </c>
      <c r="K113" s="29">
        <f aca="true" t="shared" si="57" ref="K113:K176">SUM(J113-I113)</f>
        <v>0</v>
      </c>
      <c r="L113" s="30">
        <v>1000</v>
      </c>
      <c r="M113" s="30">
        <v>998</v>
      </c>
      <c r="N113" s="29">
        <f aca="true" t="shared" si="58" ref="N113:N176">SUM(M113-L113)</f>
        <v>-2</v>
      </c>
      <c r="O113" s="30">
        <v>0</v>
      </c>
      <c r="P113" s="32">
        <v>0</v>
      </c>
      <c r="Q113" s="29">
        <f aca="true" t="shared" si="59" ref="Q113:Q176">SUM(P113-O113)</f>
        <v>0</v>
      </c>
      <c r="R113" s="30">
        <v>0</v>
      </c>
      <c r="S113" s="32">
        <v>0</v>
      </c>
      <c r="T113" s="29">
        <f aca="true" t="shared" si="60" ref="T113:T176">SUM(S113-R113)</f>
        <v>0</v>
      </c>
    </row>
    <row r="114" spans="1:20" s="15" customFormat="1" ht="18" hidden="1">
      <c r="A114" s="102"/>
      <c r="B114" s="12" t="s">
        <v>44</v>
      </c>
      <c r="C114" s="29">
        <f t="shared" si="55"/>
        <v>409</v>
      </c>
      <c r="D114" s="29">
        <f t="shared" si="55"/>
        <v>409</v>
      </c>
      <c r="E114" s="29">
        <f t="shared" si="55"/>
        <v>0</v>
      </c>
      <c r="F114" s="30">
        <v>0</v>
      </c>
      <c r="G114" s="31">
        <v>0</v>
      </c>
      <c r="H114" s="89">
        <f t="shared" si="56"/>
        <v>0</v>
      </c>
      <c r="I114" s="75">
        <v>0</v>
      </c>
      <c r="J114" s="31">
        <v>0</v>
      </c>
      <c r="K114" s="29">
        <f t="shared" si="57"/>
        <v>0</v>
      </c>
      <c r="L114" s="30">
        <v>409</v>
      </c>
      <c r="M114" s="31">
        <v>409</v>
      </c>
      <c r="N114" s="29">
        <f t="shared" si="58"/>
        <v>0</v>
      </c>
      <c r="O114" s="30">
        <v>0</v>
      </c>
      <c r="P114" s="31">
        <v>0</v>
      </c>
      <c r="Q114" s="29">
        <f t="shared" si="59"/>
        <v>0</v>
      </c>
      <c r="R114" s="30">
        <v>0</v>
      </c>
      <c r="S114" s="31">
        <v>0</v>
      </c>
      <c r="T114" s="29">
        <f t="shared" si="60"/>
        <v>0</v>
      </c>
    </row>
    <row r="115" spans="1:20" s="16" customFormat="1" ht="18" hidden="1">
      <c r="A115" s="102"/>
      <c r="B115" s="12" t="s">
        <v>80</v>
      </c>
      <c r="C115" s="29">
        <f t="shared" si="55"/>
        <v>1000</v>
      </c>
      <c r="D115" s="29">
        <f t="shared" si="55"/>
        <v>1000</v>
      </c>
      <c r="E115" s="29">
        <f t="shared" si="55"/>
        <v>0</v>
      </c>
      <c r="F115" s="30">
        <v>0</v>
      </c>
      <c r="G115" s="32">
        <v>0</v>
      </c>
      <c r="H115" s="89">
        <f t="shared" si="56"/>
        <v>0</v>
      </c>
      <c r="I115" s="75">
        <v>0</v>
      </c>
      <c r="J115" s="32">
        <v>0</v>
      </c>
      <c r="K115" s="29">
        <f t="shared" si="57"/>
        <v>0</v>
      </c>
      <c r="L115" s="30">
        <v>1000</v>
      </c>
      <c r="M115" s="30">
        <v>1000</v>
      </c>
      <c r="N115" s="29">
        <f t="shared" si="58"/>
        <v>0</v>
      </c>
      <c r="O115" s="30">
        <v>0</v>
      </c>
      <c r="P115" s="32">
        <v>0</v>
      </c>
      <c r="Q115" s="29">
        <f t="shared" si="59"/>
        <v>0</v>
      </c>
      <c r="R115" s="30">
        <v>0</v>
      </c>
      <c r="S115" s="32">
        <v>0</v>
      </c>
      <c r="T115" s="29">
        <f t="shared" si="60"/>
        <v>0</v>
      </c>
    </row>
    <row r="116" spans="1:20" s="16" customFormat="1" ht="18" hidden="1">
      <c r="A116" s="102"/>
      <c r="B116" s="12" t="s">
        <v>81</v>
      </c>
      <c r="C116" s="29">
        <f t="shared" si="55"/>
        <v>1000</v>
      </c>
      <c r="D116" s="29">
        <f t="shared" si="55"/>
        <v>802</v>
      </c>
      <c r="E116" s="29">
        <f t="shared" si="55"/>
        <v>-198</v>
      </c>
      <c r="F116" s="30">
        <v>0</v>
      </c>
      <c r="G116" s="32">
        <v>0</v>
      </c>
      <c r="H116" s="89">
        <f>SUM(G116-F116)</f>
        <v>0</v>
      </c>
      <c r="I116" s="75">
        <v>0</v>
      </c>
      <c r="J116" s="32">
        <v>0</v>
      </c>
      <c r="K116" s="29">
        <f>SUM(J116-I116)</f>
        <v>0</v>
      </c>
      <c r="L116" s="30">
        <v>1000</v>
      </c>
      <c r="M116" s="30">
        <v>802</v>
      </c>
      <c r="N116" s="29">
        <f>SUM(M116-L116)</f>
        <v>-198</v>
      </c>
      <c r="O116" s="30">
        <v>0</v>
      </c>
      <c r="P116" s="32">
        <v>0</v>
      </c>
      <c r="Q116" s="29">
        <f>SUM(P116-O116)</f>
        <v>0</v>
      </c>
      <c r="R116" s="30">
        <v>0</v>
      </c>
      <c r="S116" s="32">
        <v>0</v>
      </c>
      <c r="T116" s="29">
        <f>SUM(S116-R116)</f>
        <v>0</v>
      </c>
    </row>
    <row r="117" spans="1:20" s="16" customFormat="1" ht="18" hidden="1">
      <c r="A117" s="102"/>
      <c r="B117" s="12" t="s">
        <v>82</v>
      </c>
      <c r="C117" s="29">
        <f t="shared" si="55"/>
        <v>1000</v>
      </c>
      <c r="D117" s="29">
        <f t="shared" si="55"/>
        <v>1000</v>
      </c>
      <c r="E117" s="29">
        <f t="shared" si="55"/>
        <v>0</v>
      </c>
      <c r="F117" s="30">
        <v>0</v>
      </c>
      <c r="G117" s="32">
        <v>0</v>
      </c>
      <c r="H117" s="89">
        <f t="shared" si="56"/>
        <v>0</v>
      </c>
      <c r="I117" s="75">
        <v>0</v>
      </c>
      <c r="J117" s="32">
        <v>0</v>
      </c>
      <c r="K117" s="29">
        <f t="shared" si="57"/>
        <v>0</v>
      </c>
      <c r="L117" s="30">
        <v>1000</v>
      </c>
      <c r="M117" s="30">
        <v>1000</v>
      </c>
      <c r="N117" s="29">
        <f t="shared" si="58"/>
        <v>0</v>
      </c>
      <c r="O117" s="30">
        <v>0</v>
      </c>
      <c r="P117" s="32">
        <v>0</v>
      </c>
      <c r="Q117" s="29">
        <f t="shared" si="59"/>
        <v>0</v>
      </c>
      <c r="R117" s="30">
        <v>0</v>
      </c>
      <c r="S117" s="32">
        <v>0</v>
      </c>
      <c r="T117" s="29">
        <f t="shared" si="60"/>
        <v>0</v>
      </c>
    </row>
    <row r="118" spans="1:20" s="16" customFormat="1" ht="18" hidden="1">
      <c r="A118" s="102"/>
      <c r="B118" s="12" t="s">
        <v>83</v>
      </c>
      <c r="C118" s="29">
        <f t="shared" si="55"/>
        <v>1000</v>
      </c>
      <c r="D118" s="29">
        <f t="shared" si="55"/>
        <v>999</v>
      </c>
      <c r="E118" s="29">
        <f t="shared" si="55"/>
        <v>-1</v>
      </c>
      <c r="F118" s="30">
        <v>0</v>
      </c>
      <c r="G118" s="32">
        <v>0</v>
      </c>
      <c r="H118" s="89">
        <f t="shared" si="56"/>
        <v>0</v>
      </c>
      <c r="I118" s="75">
        <v>0</v>
      </c>
      <c r="J118" s="32">
        <v>0</v>
      </c>
      <c r="K118" s="29">
        <f t="shared" si="57"/>
        <v>0</v>
      </c>
      <c r="L118" s="30">
        <v>1000</v>
      </c>
      <c r="M118" s="30">
        <v>999</v>
      </c>
      <c r="N118" s="29">
        <f t="shared" si="58"/>
        <v>-1</v>
      </c>
      <c r="O118" s="30">
        <v>0</v>
      </c>
      <c r="P118" s="32">
        <v>0</v>
      </c>
      <c r="Q118" s="29">
        <f t="shared" si="59"/>
        <v>0</v>
      </c>
      <c r="R118" s="30">
        <v>0</v>
      </c>
      <c r="S118" s="32">
        <v>0</v>
      </c>
      <c r="T118" s="29">
        <f t="shared" si="60"/>
        <v>0</v>
      </c>
    </row>
    <row r="119" spans="1:20" s="16" customFormat="1" ht="18" hidden="1">
      <c r="A119" s="102"/>
      <c r="B119" s="12" t="s">
        <v>84</v>
      </c>
      <c r="C119" s="29">
        <f t="shared" si="55"/>
        <v>1000</v>
      </c>
      <c r="D119" s="29">
        <f t="shared" si="55"/>
        <v>999</v>
      </c>
      <c r="E119" s="29">
        <f t="shared" si="55"/>
        <v>-1</v>
      </c>
      <c r="F119" s="30">
        <v>0</v>
      </c>
      <c r="G119" s="32">
        <v>0</v>
      </c>
      <c r="H119" s="89">
        <f t="shared" si="56"/>
        <v>0</v>
      </c>
      <c r="I119" s="75">
        <v>0</v>
      </c>
      <c r="J119" s="32">
        <v>0</v>
      </c>
      <c r="K119" s="29">
        <f t="shared" si="57"/>
        <v>0</v>
      </c>
      <c r="L119" s="30">
        <v>1000</v>
      </c>
      <c r="M119" s="30">
        <v>999</v>
      </c>
      <c r="N119" s="29">
        <f t="shared" si="58"/>
        <v>-1</v>
      </c>
      <c r="O119" s="30">
        <v>0</v>
      </c>
      <c r="P119" s="32">
        <v>0</v>
      </c>
      <c r="Q119" s="29">
        <f t="shared" si="59"/>
        <v>0</v>
      </c>
      <c r="R119" s="30">
        <v>0</v>
      </c>
      <c r="S119" s="32">
        <v>0</v>
      </c>
      <c r="T119" s="29">
        <f t="shared" si="60"/>
        <v>0</v>
      </c>
    </row>
    <row r="120" spans="1:20" s="16" customFormat="1" ht="18" hidden="1">
      <c r="A120" s="102"/>
      <c r="B120" s="12" t="s">
        <v>85</v>
      </c>
      <c r="C120" s="29">
        <f t="shared" si="55"/>
        <v>2000</v>
      </c>
      <c r="D120" s="29">
        <f t="shared" si="55"/>
        <v>1979</v>
      </c>
      <c r="E120" s="29">
        <f t="shared" si="55"/>
        <v>-21</v>
      </c>
      <c r="F120" s="30">
        <v>0</v>
      </c>
      <c r="G120" s="32">
        <v>0</v>
      </c>
      <c r="H120" s="89">
        <f t="shared" si="56"/>
        <v>0</v>
      </c>
      <c r="I120" s="75">
        <v>0</v>
      </c>
      <c r="J120" s="32">
        <v>0</v>
      </c>
      <c r="K120" s="29">
        <f t="shared" si="57"/>
        <v>0</v>
      </c>
      <c r="L120" s="30">
        <v>2000</v>
      </c>
      <c r="M120" s="30">
        <v>1979</v>
      </c>
      <c r="N120" s="29">
        <f t="shared" si="58"/>
        <v>-21</v>
      </c>
      <c r="O120" s="30">
        <v>0</v>
      </c>
      <c r="P120" s="32">
        <v>0</v>
      </c>
      <c r="Q120" s="29">
        <f t="shared" si="59"/>
        <v>0</v>
      </c>
      <c r="R120" s="30">
        <v>0</v>
      </c>
      <c r="S120" s="32">
        <v>0</v>
      </c>
      <c r="T120" s="29">
        <f t="shared" si="60"/>
        <v>0</v>
      </c>
    </row>
    <row r="121" spans="1:20" s="16" customFormat="1" ht="18" hidden="1">
      <c r="A121" s="102"/>
      <c r="B121" s="12" t="s">
        <v>86</v>
      </c>
      <c r="C121" s="29">
        <f t="shared" si="55"/>
        <v>1000</v>
      </c>
      <c r="D121" s="29">
        <f t="shared" si="55"/>
        <v>999</v>
      </c>
      <c r="E121" s="29">
        <f t="shared" si="55"/>
        <v>-1</v>
      </c>
      <c r="F121" s="30">
        <v>0</v>
      </c>
      <c r="G121" s="32">
        <v>0</v>
      </c>
      <c r="H121" s="89">
        <f t="shared" si="56"/>
        <v>0</v>
      </c>
      <c r="I121" s="75">
        <v>0</v>
      </c>
      <c r="J121" s="32">
        <v>0</v>
      </c>
      <c r="K121" s="29">
        <f t="shared" si="57"/>
        <v>0</v>
      </c>
      <c r="L121" s="30">
        <v>1000</v>
      </c>
      <c r="M121" s="30">
        <v>999</v>
      </c>
      <c r="N121" s="29">
        <f t="shared" si="58"/>
        <v>-1</v>
      </c>
      <c r="O121" s="30">
        <v>0</v>
      </c>
      <c r="P121" s="32">
        <v>0</v>
      </c>
      <c r="Q121" s="29">
        <f t="shared" si="59"/>
        <v>0</v>
      </c>
      <c r="R121" s="30">
        <v>0</v>
      </c>
      <c r="S121" s="32">
        <v>0</v>
      </c>
      <c r="T121" s="29">
        <f t="shared" si="60"/>
        <v>0</v>
      </c>
    </row>
    <row r="122" spans="1:20" s="16" customFormat="1" ht="18">
      <c r="A122" s="102"/>
      <c r="B122" s="11" t="s">
        <v>37</v>
      </c>
      <c r="C122" s="33">
        <f aca="true" t="shared" si="61" ref="C122:T122">SUM(C123,C124,C125,C126,C127,C128,C129,C130,C131,C132,C133,C134,C135,C136,C137,C138,C145,C162,C179,C185,C186,C202,C208)</f>
        <v>3968351</v>
      </c>
      <c r="D122" s="33">
        <f t="shared" si="61"/>
        <v>3877829</v>
      </c>
      <c r="E122" s="33">
        <f t="shared" si="61"/>
        <v>-90522</v>
      </c>
      <c r="F122" s="33">
        <f t="shared" si="61"/>
        <v>50000</v>
      </c>
      <c r="G122" s="33">
        <f t="shared" si="61"/>
        <v>50000</v>
      </c>
      <c r="H122" s="90">
        <f t="shared" si="61"/>
        <v>0</v>
      </c>
      <c r="I122" s="78">
        <f t="shared" si="61"/>
        <v>285000</v>
      </c>
      <c r="J122" s="33">
        <f t="shared" si="61"/>
        <v>281314</v>
      </c>
      <c r="K122" s="33">
        <f t="shared" si="61"/>
        <v>-3686</v>
      </c>
      <c r="L122" s="33">
        <f t="shared" si="61"/>
        <v>253127</v>
      </c>
      <c r="M122" s="33">
        <f t="shared" si="61"/>
        <v>316291</v>
      </c>
      <c r="N122" s="33">
        <f t="shared" si="61"/>
        <v>63164</v>
      </c>
      <c r="O122" s="33">
        <f t="shared" si="61"/>
        <v>2701147</v>
      </c>
      <c r="P122" s="33">
        <f t="shared" si="61"/>
        <v>2701147</v>
      </c>
      <c r="Q122" s="33">
        <f t="shared" si="61"/>
        <v>0</v>
      </c>
      <c r="R122" s="33">
        <f t="shared" si="61"/>
        <v>679077</v>
      </c>
      <c r="S122" s="33">
        <f t="shared" si="61"/>
        <v>529077</v>
      </c>
      <c r="T122" s="33">
        <f t="shared" si="61"/>
        <v>-150000</v>
      </c>
    </row>
    <row r="123" spans="1:20" s="16" customFormat="1" ht="18" hidden="1">
      <c r="A123" s="102"/>
      <c r="B123" s="12" t="s">
        <v>87</v>
      </c>
      <c r="C123" s="29">
        <f t="shared" si="55"/>
        <v>60000</v>
      </c>
      <c r="D123" s="29">
        <f t="shared" si="55"/>
        <v>80000</v>
      </c>
      <c r="E123" s="29">
        <f t="shared" si="55"/>
        <v>20000</v>
      </c>
      <c r="F123" s="30">
        <v>0</v>
      </c>
      <c r="G123" s="32">
        <v>0</v>
      </c>
      <c r="H123" s="89">
        <f t="shared" si="56"/>
        <v>0</v>
      </c>
      <c r="I123" s="75">
        <v>0</v>
      </c>
      <c r="J123" s="32">
        <v>0</v>
      </c>
      <c r="K123" s="29">
        <f t="shared" si="57"/>
        <v>0</v>
      </c>
      <c r="L123" s="30">
        <v>20000</v>
      </c>
      <c r="M123" s="30">
        <v>40000</v>
      </c>
      <c r="N123" s="29">
        <f t="shared" si="58"/>
        <v>20000</v>
      </c>
      <c r="O123" s="30">
        <v>0</v>
      </c>
      <c r="P123" s="32">
        <v>0</v>
      </c>
      <c r="Q123" s="29">
        <f t="shared" si="59"/>
        <v>0</v>
      </c>
      <c r="R123" s="30">
        <v>40000</v>
      </c>
      <c r="S123" s="32">
        <v>40000</v>
      </c>
      <c r="T123" s="29">
        <f t="shared" si="60"/>
        <v>0</v>
      </c>
    </row>
    <row r="124" spans="1:20" s="16" customFormat="1" ht="18" hidden="1">
      <c r="A124" s="102"/>
      <c r="B124" s="12" t="s">
        <v>88</v>
      </c>
      <c r="C124" s="29">
        <f t="shared" si="55"/>
        <v>30000</v>
      </c>
      <c r="D124" s="29">
        <f t="shared" si="55"/>
        <v>30000</v>
      </c>
      <c r="E124" s="29">
        <f t="shared" si="55"/>
        <v>0</v>
      </c>
      <c r="F124" s="30">
        <v>0</v>
      </c>
      <c r="G124" s="32">
        <v>0</v>
      </c>
      <c r="H124" s="89">
        <f t="shared" si="56"/>
        <v>0</v>
      </c>
      <c r="I124" s="75">
        <v>0</v>
      </c>
      <c r="J124" s="32">
        <v>0</v>
      </c>
      <c r="K124" s="29">
        <f t="shared" si="57"/>
        <v>0</v>
      </c>
      <c r="L124" s="30">
        <v>0</v>
      </c>
      <c r="M124" s="30">
        <v>0</v>
      </c>
      <c r="N124" s="29">
        <f t="shared" si="58"/>
        <v>0</v>
      </c>
      <c r="O124" s="30">
        <v>0</v>
      </c>
      <c r="P124" s="32">
        <v>0</v>
      </c>
      <c r="Q124" s="29">
        <f t="shared" si="59"/>
        <v>0</v>
      </c>
      <c r="R124" s="30">
        <v>30000</v>
      </c>
      <c r="S124" s="32">
        <v>30000</v>
      </c>
      <c r="T124" s="29">
        <f t="shared" si="60"/>
        <v>0</v>
      </c>
    </row>
    <row r="125" spans="1:20" s="16" customFormat="1" ht="18" hidden="1">
      <c r="A125" s="102"/>
      <c r="B125" s="12" t="s">
        <v>89</v>
      </c>
      <c r="C125" s="29">
        <f t="shared" si="55"/>
        <v>38000</v>
      </c>
      <c r="D125" s="29">
        <f t="shared" si="55"/>
        <v>38000</v>
      </c>
      <c r="E125" s="29">
        <f t="shared" si="55"/>
        <v>0</v>
      </c>
      <c r="F125" s="30">
        <v>0</v>
      </c>
      <c r="G125" s="32">
        <v>0</v>
      </c>
      <c r="H125" s="89">
        <f t="shared" si="56"/>
        <v>0</v>
      </c>
      <c r="I125" s="75">
        <v>0</v>
      </c>
      <c r="J125" s="32">
        <v>0</v>
      </c>
      <c r="K125" s="29">
        <f t="shared" si="57"/>
        <v>0</v>
      </c>
      <c r="L125" s="30">
        <v>15000</v>
      </c>
      <c r="M125" s="30">
        <v>15000</v>
      </c>
      <c r="N125" s="29">
        <f t="shared" si="58"/>
        <v>0</v>
      </c>
      <c r="O125" s="30">
        <v>0</v>
      </c>
      <c r="P125" s="32">
        <v>0</v>
      </c>
      <c r="Q125" s="29">
        <f t="shared" si="59"/>
        <v>0</v>
      </c>
      <c r="R125" s="30">
        <v>23000</v>
      </c>
      <c r="S125" s="32">
        <v>23000</v>
      </c>
      <c r="T125" s="29">
        <f t="shared" si="60"/>
        <v>0</v>
      </c>
    </row>
    <row r="126" spans="1:20" s="16" customFormat="1" ht="18" hidden="1">
      <c r="A126" s="102"/>
      <c r="B126" s="12" t="s">
        <v>90</v>
      </c>
      <c r="C126" s="29">
        <f t="shared" si="55"/>
        <v>110000</v>
      </c>
      <c r="D126" s="29">
        <f t="shared" si="55"/>
        <v>108829</v>
      </c>
      <c r="E126" s="29">
        <f t="shared" si="55"/>
        <v>-1171</v>
      </c>
      <c r="F126" s="30">
        <v>0</v>
      </c>
      <c r="G126" s="32">
        <v>0</v>
      </c>
      <c r="H126" s="89">
        <f t="shared" si="56"/>
        <v>0</v>
      </c>
      <c r="I126" s="75">
        <v>110000</v>
      </c>
      <c r="J126" s="32">
        <v>108829</v>
      </c>
      <c r="K126" s="29">
        <f t="shared" si="57"/>
        <v>-1171</v>
      </c>
      <c r="L126" s="30">
        <v>0</v>
      </c>
      <c r="M126" s="32">
        <v>0</v>
      </c>
      <c r="N126" s="29">
        <f t="shared" si="58"/>
        <v>0</v>
      </c>
      <c r="O126" s="30">
        <v>0</v>
      </c>
      <c r="P126" s="32">
        <v>0</v>
      </c>
      <c r="Q126" s="29">
        <f t="shared" si="59"/>
        <v>0</v>
      </c>
      <c r="R126" s="30">
        <v>0</v>
      </c>
      <c r="S126" s="32">
        <v>0</v>
      </c>
      <c r="T126" s="29">
        <f t="shared" si="60"/>
        <v>0</v>
      </c>
    </row>
    <row r="127" spans="1:20" s="16" customFormat="1" ht="18" hidden="1">
      <c r="A127" s="102"/>
      <c r="B127" s="12" t="s">
        <v>91</v>
      </c>
      <c r="C127" s="29">
        <f t="shared" si="55"/>
        <v>17000</v>
      </c>
      <c r="D127" s="29">
        <f t="shared" si="55"/>
        <v>17000</v>
      </c>
      <c r="E127" s="29">
        <f t="shared" si="55"/>
        <v>0</v>
      </c>
      <c r="F127" s="30">
        <v>0</v>
      </c>
      <c r="G127" s="32">
        <v>0</v>
      </c>
      <c r="H127" s="89">
        <f t="shared" si="56"/>
        <v>0</v>
      </c>
      <c r="I127" s="75">
        <v>0</v>
      </c>
      <c r="J127" s="32">
        <v>0</v>
      </c>
      <c r="K127" s="29">
        <f t="shared" si="57"/>
        <v>0</v>
      </c>
      <c r="L127" s="30">
        <v>0</v>
      </c>
      <c r="M127" s="32">
        <v>0</v>
      </c>
      <c r="N127" s="29">
        <f t="shared" si="58"/>
        <v>0</v>
      </c>
      <c r="O127" s="30">
        <v>0</v>
      </c>
      <c r="P127" s="32">
        <v>0</v>
      </c>
      <c r="Q127" s="29">
        <f t="shared" si="59"/>
        <v>0</v>
      </c>
      <c r="R127" s="30">
        <v>17000</v>
      </c>
      <c r="S127" s="32">
        <v>17000</v>
      </c>
      <c r="T127" s="29">
        <f t="shared" si="60"/>
        <v>0</v>
      </c>
    </row>
    <row r="128" spans="1:20" s="17" customFormat="1" ht="18" hidden="1">
      <c r="A128" s="102"/>
      <c r="B128" s="12" t="s">
        <v>92</v>
      </c>
      <c r="C128" s="29">
        <f t="shared" si="55"/>
        <v>60000</v>
      </c>
      <c r="D128" s="29">
        <f t="shared" si="55"/>
        <v>57491</v>
      </c>
      <c r="E128" s="29">
        <f t="shared" si="55"/>
        <v>-2509</v>
      </c>
      <c r="F128" s="32">
        <v>0</v>
      </c>
      <c r="G128" s="32">
        <v>0</v>
      </c>
      <c r="H128" s="89">
        <f t="shared" si="56"/>
        <v>0</v>
      </c>
      <c r="I128" s="77">
        <v>50000</v>
      </c>
      <c r="J128" s="32">
        <v>47491</v>
      </c>
      <c r="K128" s="29">
        <f t="shared" si="57"/>
        <v>-2509</v>
      </c>
      <c r="L128" s="32">
        <v>10000</v>
      </c>
      <c r="M128" s="32">
        <v>10000</v>
      </c>
      <c r="N128" s="29">
        <f t="shared" si="58"/>
        <v>0</v>
      </c>
      <c r="O128" s="32">
        <v>0</v>
      </c>
      <c r="P128" s="32">
        <v>0</v>
      </c>
      <c r="Q128" s="29">
        <f t="shared" si="59"/>
        <v>0</v>
      </c>
      <c r="R128" s="32">
        <v>0</v>
      </c>
      <c r="S128" s="32">
        <v>0</v>
      </c>
      <c r="T128" s="29">
        <f t="shared" si="60"/>
        <v>0</v>
      </c>
    </row>
    <row r="129" spans="1:20" s="16" customFormat="1" ht="18" hidden="1">
      <c r="A129" s="102"/>
      <c r="B129" s="12" t="s">
        <v>93</v>
      </c>
      <c r="C129" s="29">
        <f t="shared" si="55"/>
        <v>45600</v>
      </c>
      <c r="D129" s="29">
        <f t="shared" si="55"/>
        <v>45600</v>
      </c>
      <c r="E129" s="29">
        <f t="shared" si="55"/>
        <v>0</v>
      </c>
      <c r="F129" s="30">
        <v>0</v>
      </c>
      <c r="G129" s="32">
        <v>0</v>
      </c>
      <c r="H129" s="89">
        <f t="shared" si="56"/>
        <v>0</v>
      </c>
      <c r="I129" s="75">
        <v>0</v>
      </c>
      <c r="J129" s="32">
        <v>0</v>
      </c>
      <c r="K129" s="29">
        <f t="shared" si="57"/>
        <v>0</v>
      </c>
      <c r="L129" s="30">
        <v>0</v>
      </c>
      <c r="M129" s="32">
        <v>0</v>
      </c>
      <c r="N129" s="29">
        <f t="shared" si="58"/>
        <v>0</v>
      </c>
      <c r="O129" s="30">
        <v>0</v>
      </c>
      <c r="P129" s="32">
        <v>0</v>
      </c>
      <c r="Q129" s="29">
        <f t="shared" si="59"/>
        <v>0</v>
      </c>
      <c r="R129" s="30">
        <v>45600</v>
      </c>
      <c r="S129" s="32">
        <v>45600</v>
      </c>
      <c r="T129" s="29">
        <f t="shared" si="60"/>
        <v>0</v>
      </c>
    </row>
    <row r="130" spans="1:20" s="16" customFormat="1" ht="18" hidden="1">
      <c r="A130" s="102"/>
      <c r="B130" s="12" t="s">
        <v>94</v>
      </c>
      <c r="C130" s="29">
        <f t="shared" si="55"/>
        <v>75000</v>
      </c>
      <c r="D130" s="29">
        <f t="shared" si="55"/>
        <v>75000</v>
      </c>
      <c r="E130" s="29">
        <f t="shared" si="55"/>
        <v>0</v>
      </c>
      <c r="F130" s="30">
        <v>0</v>
      </c>
      <c r="G130" s="32">
        <v>0</v>
      </c>
      <c r="H130" s="89">
        <f t="shared" si="56"/>
        <v>0</v>
      </c>
      <c r="I130" s="75">
        <v>0</v>
      </c>
      <c r="J130" s="32">
        <v>0</v>
      </c>
      <c r="K130" s="29">
        <f t="shared" si="57"/>
        <v>0</v>
      </c>
      <c r="L130" s="30">
        <v>0</v>
      </c>
      <c r="M130" s="32">
        <v>0</v>
      </c>
      <c r="N130" s="29">
        <f t="shared" si="58"/>
        <v>0</v>
      </c>
      <c r="O130" s="30">
        <v>0</v>
      </c>
      <c r="P130" s="32">
        <v>0</v>
      </c>
      <c r="Q130" s="29">
        <f t="shared" si="59"/>
        <v>0</v>
      </c>
      <c r="R130" s="30">
        <v>75000</v>
      </c>
      <c r="S130" s="32">
        <v>75000</v>
      </c>
      <c r="T130" s="29">
        <f t="shared" si="60"/>
        <v>0</v>
      </c>
    </row>
    <row r="131" spans="1:20" s="16" customFormat="1" ht="18">
      <c r="A131" s="102" t="s">
        <v>243</v>
      </c>
      <c r="B131" s="12" t="s">
        <v>95</v>
      </c>
      <c r="C131" s="29">
        <f t="shared" si="55"/>
        <v>250000</v>
      </c>
      <c r="D131" s="29">
        <f t="shared" si="55"/>
        <v>100000</v>
      </c>
      <c r="E131" s="29">
        <f t="shared" si="55"/>
        <v>-150000</v>
      </c>
      <c r="F131" s="30">
        <v>50000</v>
      </c>
      <c r="G131" s="32">
        <v>50000</v>
      </c>
      <c r="H131" s="89">
        <f t="shared" si="56"/>
        <v>0</v>
      </c>
      <c r="I131" s="75">
        <v>50000</v>
      </c>
      <c r="J131" s="32">
        <v>50000</v>
      </c>
      <c r="K131" s="29">
        <f t="shared" si="57"/>
        <v>0</v>
      </c>
      <c r="L131" s="30">
        <v>0</v>
      </c>
      <c r="M131" s="32">
        <v>0</v>
      </c>
      <c r="N131" s="29">
        <f t="shared" si="58"/>
        <v>0</v>
      </c>
      <c r="O131" s="30">
        <v>0</v>
      </c>
      <c r="P131" s="32">
        <v>0</v>
      </c>
      <c r="Q131" s="29">
        <f t="shared" si="59"/>
        <v>0</v>
      </c>
      <c r="R131" s="30">
        <v>150000</v>
      </c>
      <c r="S131" s="32">
        <v>0</v>
      </c>
      <c r="T131" s="29">
        <f t="shared" si="60"/>
        <v>-150000</v>
      </c>
    </row>
    <row r="132" spans="1:20" s="16" customFormat="1" ht="18" hidden="1">
      <c r="A132" s="102"/>
      <c r="B132" s="12" t="s">
        <v>96</v>
      </c>
      <c r="C132" s="29">
        <f t="shared" si="55"/>
        <v>10000</v>
      </c>
      <c r="D132" s="29">
        <f t="shared" si="55"/>
        <v>10000</v>
      </c>
      <c r="E132" s="29">
        <f t="shared" si="55"/>
        <v>0</v>
      </c>
      <c r="F132" s="30">
        <v>0</v>
      </c>
      <c r="G132" s="32">
        <v>0</v>
      </c>
      <c r="H132" s="89">
        <f t="shared" si="56"/>
        <v>0</v>
      </c>
      <c r="I132" s="75">
        <v>0</v>
      </c>
      <c r="J132" s="32">
        <v>0</v>
      </c>
      <c r="K132" s="29">
        <f t="shared" si="57"/>
        <v>0</v>
      </c>
      <c r="L132" s="30">
        <v>0</v>
      </c>
      <c r="M132" s="32">
        <v>0</v>
      </c>
      <c r="N132" s="29">
        <f t="shared" si="58"/>
        <v>0</v>
      </c>
      <c r="O132" s="30">
        <v>0</v>
      </c>
      <c r="P132" s="32">
        <v>0</v>
      </c>
      <c r="Q132" s="29">
        <f t="shared" si="59"/>
        <v>0</v>
      </c>
      <c r="R132" s="30">
        <v>10000</v>
      </c>
      <c r="S132" s="32">
        <v>10000</v>
      </c>
      <c r="T132" s="29">
        <f t="shared" si="60"/>
        <v>0</v>
      </c>
    </row>
    <row r="133" spans="1:20" s="16" customFormat="1" ht="18" hidden="1">
      <c r="A133" s="102"/>
      <c r="B133" s="12" t="s">
        <v>97</v>
      </c>
      <c r="C133" s="29">
        <f t="shared" si="55"/>
        <v>178477</v>
      </c>
      <c r="D133" s="29">
        <f t="shared" si="55"/>
        <v>178477</v>
      </c>
      <c r="E133" s="29">
        <f t="shared" si="55"/>
        <v>0</v>
      </c>
      <c r="F133" s="30">
        <v>0</v>
      </c>
      <c r="G133" s="32">
        <v>0</v>
      </c>
      <c r="H133" s="89">
        <f t="shared" si="56"/>
        <v>0</v>
      </c>
      <c r="I133" s="75">
        <v>0</v>
      </c>
      <c r="J133" s="32">
        <v>0</v>
      </c>
      <c r="K133" s="29">
        <f t="shared" si="57"/>
        <v>0</v>
      </c>
      <c r="L133" s="30">
        <v>0</v>
      </c>
      <c r="M133" s="32">
        <v>0</v>
      </c>
      <c r="N133" s="29">
        <f t="shared" si="58"/>
        <v>0</v>
      </c>
      <c r="O133" s="30">
        <v>0</v>
      </c>
      <c r="P133" s="32">
        <v>0</v>
      </c>
      <c r="Q133" s="29">
        <f t="shared" si="59"/>
        <v>0</v>
      </c>
      <c r="R133" s="30">
        <v>178477</v>
      </c>
      <c r="S133" s="32">
        <v>178477</v>
      </c>
      <c r="T133" s="29">
        <f t="shared" si="60"/>
        <v>0</v>
      </c>
    </row>
    <row r="134" spans="1:20" s="16" customFormat="1" ht="18" hidden="1">
      <c r="A134" s="102"/>
      <c r="B134" s="12" t="s">
        <v>98</v>
      </c>
      <c r="C134" s="29">
        <f t="shared" si="55"/>
        <v>13614</v>
      </c>
      <c r="D134" s="29">
        <f t="shared" si="55"/>
        <v>13614</v>
      </c>
      <c r="E134" s="29">
        <f t="shared" si="55"/>
        <v>0</v>
      </c>
      <c r="F134" s="30">
        <v>0</v>
      </c>
      <c r="G134" s="32">
        <v>0</v>
      </c>
      <c r="H134" s="89">
        <f>SUM(G134-F134)</f>
        <v>0</v>
      </c>
      <c r="I134" s="75">
        <v>0</v>
      </c>
      <c r="J134" s="32">
        <v>0</v>
      </c>
      <c r="K134" s="29">
        <f>SUM(J134-I134)</f>
        <v>0</v>
      </c>
      <c r="L134" s="30">
        <v>13614</v>
      </c>
      <c r="M134" s="32">
        <v>13614</v>
      </c>
      <c r="N134" s="29">
        <f>SUM(M134-L134)</f>
        <v>0</v>
      </c>
      <c r="O134" s="30">
        <v>0</v>
      </c>
      <c r="P134" s="32">
        <v>0</v>
      </c>
      <c r="Q134" s="29">
        <f>SUM(P134-O134)</f>
        <v>0</v>
      </c>
      <c r="R134" s="30">
        <v>0</v>
      </c>
      <c r="S134" s="32">
        <v>0</v>
      </c>
      <c r="T134" s="29">
        <f>SUM(S134-R134)</f>
        <v>0</v>
      </c>
    </row>
    <row r="135" spans="1:20" s="16" customFormat="1" ht="18" hidden="1">
      <c r="A135" s="102"/>
      <c r="B135" s="12" t="s">
        <v>99</v>
      </c>
      <c r="C135" s="29">
        <f t="shared" si="55"/>
        <v>50000</v>
      </c>
      <c r="D135" s="29">
        <f t="shared" si="55"/>
        <v>50000</v>
      </c>
      <c r="E135" s="29">
        <f t="shared" si="55"/>
        <v>0</v>
      </c>
      <c r="F135" s="30">
        <v>0</v>
      </c>
      <c r="G135" s="32">
        <v>0</v>
      </c>
      <c r="H135" s="89">
        <f t="shared" si="56"/>
        <v>0</v>
      </c>
      <c r="I135" s="75">
        <v>0</v>
      </c>
      <c r="J135" s="32">
        <v>0</v>
      </c>
      <c r="K135" s="29">
        <f t="shared" si="57"/>
        <v>0</v>
      </c>
      <c r="L135" s="30">
        <v>0</v>
      </c>
      <c r="M135" s="32">
        <v>0</v>
      </c>
      <c r="N135" s="29">
        <f t="shared" si="58"/>
        <v>0</v>
      </c>
      <c r="O135" s="30">
        <v>0</v>
      </c>
      <c r="P135" s="32">
        <v>0</v>
      </c>
      <c r="Q135" s="29">
        <f t="shared" si="59"/>
        <v>0</v>
      </c>
      <c r="R135" s="30">
        <v>50000</v>
      </c>
      <c r="S135" s="32">
        <v>50000</v>
      </c>
      <c r="T135" s="29">
        <f t="shared" si="60"/>
        <v>0</v>
      </c>
    </row>
    <row r="136" spans="1:20" s="16" customFormat="1" ht="18" hidden="1">
      <c r="A136" s="102"/>
      <c r="B136" s="12" t="s">
        <v>100</v>
      </c>
      <c r="C136" s="29">
        <f t="shared" si="55"/>
        <v>40000</v>
      </c>
      <c r="D136" s="29">
        <f t="shared" si="55"/>
        <v>40000</v>
      </c>
      <c r="E136" s="29">
        <f t="shared" si="55"/>
        <v>0</v>
      </c>
      <c r="F136" s="30">
        <v>0</v>
      </c>
      <c r="G136" s="32">
        <v>0</v>
      </c>
      <c r="H136" s="89">
        <f>SUM(G136-F136)</f>
        <v>0</v>
      </c>
      <c r="I136" s="75">
        <v>0</v>
      </c>
      <c r="J136" s="32">
        <v>0</v>
      </c>
      <c r="K136" s="29">
        <f>SUM(J136-I136)</f>
        <v>0</v>
      </c>
      <c r="L136" s="30">
        <v>0</v>
      </c>
      <c r="M136" s="32">
        <v>0</v>
      </c>
      <c r="N136" s="29">
        <f>SUM(M136-L136)</f>
        <v>0</v>
      </c>
      <c r="O136" s="30">
        <v>0</v>
      </c>
      <c r="P136" s="32">
        <v>0</v>
      </c>
      <c r="Q136" s="29">
        <f>SUM(P136-O136)</f>
        <v>0</v>
      </c>
      <c r="R136" s="30">
        <v>40000</v>
      </c>
      <c r="S136" s="32">
        <v>40000</v>
      </c>
      <c r="T136" s="29">
        <f>SUM(S136-R136)</f>
        <v>0</v>
      </c>
    </row>
    <row r="137" spans="1:20" s="16" customFormat="1" ht="18" hidden="1">
      <c r="A137" s="102"/>
      <c r="B137" s="12" t="s">
        <v>101</v>
      </c>
      <c r="C137" s="29">
        <f t="shared" si="55"/>
        <v>15000</v>
      </c>
      <c r="D137" s="29">
        <f t="shared" si="55"/>
        <v>14994</v>
      </c>
      <c r="E137" s="29">
        <f t="shared" si="55"/>
        <v>-6</v>
      </c>
      <c r="F137" s="30">
        <v>0</v>
      </c>
      <c r="G137" s="32">
        <v>0</v>
      </c>
      <c r="H137" s="89">
        <f>SUM(G137-F137)</f>
        <v>0</v>
      </c>
      <c r="I137" s="75">
        <v>15000</v>
      </c>
      <c r="J137" s="32">
        <v>14994</v>
      </c>
      <c r="K137" s="29">
        <f>SUM(J137-I137)</f>
        <v>-6</v>
      </c>
      <c r="L137" s="30">
        <v>0</v>
      </c>
      <c r="M137" s="32">
        <v>0</v>
      </c>
      <c r="N137" s="29">
        <f>SUM(M137-L137)</f>
        <v>0</v>
      </c>
      <c r="O137" s="30">
        <v>0</v>
      </c>
      <c r="P137" s="32">
        <v>0</v>
      </c>
      <c r="Q137" s="29">
        <f>SUM(P137-O137)</f>
        <v>0</v>
      </c>
      <c r="R137" s="30">
        <v>0</v>
      </c>
      <c r="S137" s="32">
        <v>0</v>
      </c>
      <c r="T137" s="29">
        <f>SUM(S137-R137)</f>
        <v>0</v>
      </c>
    </row>
    <row r="138" spans="1:20" s="16" customFormat="1" ht="18" customHeight="1" hidden="1">
      <c r="A138" s="102"/>
      <c r="B138" s="11" t="s">
        <v>102</v>
      </c>
      <c r="C138" s="33">
        <f aca="true" t="shared" si="62" ref="C138:T138">SUM(C139,C140,C141,C142,C143,C144)</f>
        <v>2701147</v>
      </c>
      <c r="D138" s="33">
        <f t="shared" si="62"/>
        <v>2701147</v>
      </c>
      <c r="E138" s="33">
        <f t="shared" si="62"/>
        <v>0</v>
      </c>
      <c r="F138" s="33">
        <f t="shared" si="62"/>
        <v>0</v>
      </c>
      <c r="G138" s="33">
        <f t="shared" si="62"/>
        <v>0</v>
      </c>
      <c r="H138" s="90">
        <f t="shared" si="62"/>
        <v>0</v>
      </c>
      <c r="I138" s="78">
        <f t="shared" si="62"/>
        <v>0</v>
      </c>
      <c r="J138" s="33">
        <f t="shared" si="62"/>
        <v>0</v>
      </c>
      <c r="K138" s="33">
        <f t="shared" si="62"/>
        <v>0</v>
      </c>
      <c r="L138" s="33">
        <f t="shared" si="62"/>
        <v>0</v>
      </c>
      <c r="M138" s="33">
        <f t="shared" si="62"/>
        <v>0</v>
      </c>
      <c r="N138" s="33">
        <f t="shared" si="62"/>
        <v>0</v>
      </c>
      <c r="O138" s="33">
        <f t="shared" si="62"/>
        <v>2701147</v>
      </c>
      <c r="P138" s="33">
        <f t="shared" si="62"/>
        <v>2701147</v>
      </c>
      <c r="Q138" s="33">
        <f t="shared" si="62"/>
        <v>0</v>
      </c>
      <c r="R138" s="33">
        <f t="shared" si="62"/>
        <v>0</v>
      </c>
      <c r="S138" s="33">
        <f t="shared" si="62"/>
        <v>0</v>
      </c>
      <c r="T138" s="33">
        <f t="shared" si="62"/>
        <v>0</v>
      </c>
    </row>
    <row r="139" spans="1:20" s="16" customFormat="1" ht="18" hidden="1">
      <c r="A139" s="102"/>
      <c r="B139" s="19" t="s">
        <v>103</v>
      </c>
      <c r="C139" s="29">
        <f t="shared" si="55"/>
        <v>142600</v>
      </c>
      <c r="D139" s="29">
        <f t="shared" si="55"/>
        <v>142600</v>
      </c>
      <c r="E139" s="29">
        <f t="shared" si="55"/>
        <v>0</v>
      </c>
      <c r="F139" s="30">
        <v>0</v>
      </c>
      <c r="G139" s="30">
        <v>0</v>
      </c>
      <c r="H139" s="89">
        <f t="shared" si="56"/>
        <v>0</v>
      </c>
      <c r="I139" s="75">
        <v>0</v>
      </c>
      <c r="J139" s="30">
        <v>0</v>
      </c>
      <c r="K139" s="29">
        <f t="shared" si="57"/>
        <v>0</v>
      </c>
      <c r="L139" s="30">
        <v>0</v>
      </c>
      <c r="M139" s="30">
        <v>0</v>
      </c>
      <c r="N139" s="29">
        <f t="shared" si="58"/>
        <v>0</v>
      </c>
      <c r="O139" s="30">
        <v>142600</v>
      </c>
      <c r="P139" s="30">
        <v>142600</v>
      </c>
      <c r="Q139" s="29">
        <f t="shared" si="59"/>
        <v>0</v>
      </c>
      <c r="R139" s="30">
        <v>0</v>
      </c>
      <c r="S139" s="30">
        <v>0</v>
      </c>
      <c r="T139" s="29">
        <f t="shared" si="60"/>
        <v>0</v>
      </c>
    </row>
    <row r="140" spans="1:20" s="16" customFormat="1" ht="18" hidden="1">
      <c r="A140" s="102"/>
      <c r="B140" s="12" t="s">
        <v>104</v>
      </c>
      <c r="C140" s="29">
        <f t="shared" si="55"/>
        <v>131700</v>
      </c>
      <c r="D140" s="29">
        <f t="shared" si="55"/>
        <v>131700</v>
      </c>
      <c r="E140" s="29">
        <f t="shared" si="55"/>
        <v>0</v>
      </c>
      <c r="F140" s="30">
        <v>0</v>
      </c>
      <c r="G140" s="30">
        <v>0</v>
      </c>
      <c r="H140" s="89">
        <f t="shared" si="56"/>
        <v>0</v>
      </c>
      <c r="I140" s="75">
        <v>0</v>
      </c>
      <c r="J140" s="30">
        <v>0</v>
      </c>
      <c r="K140" s="29">
        <f t="shared" si="57"/>
        <v>0</v>
      </c>
      <c r="L140" s="30">
        <v>0</v>
      </c>
      <c r="M140" s="30">
        <v>0</v>
      </c>
      <c r="N140" s="29">
        <f t="shared" si="58"/>
        <v>0</v>
      </c>
      <c r="O140" s="30">
        <v>131700</v>
      </c>
      <c r="P140" s="30">
        <v>131700</v>
      </c>
      <c r="Q140" s="29">
        <f t="shared" si="59"/>
        <v>0</v>
      </c>
      <c r="R140" s="30">
        <v>0</v>
      </c>
      <c r="S140" s="30">
        <v>0</v>
      </c>
      <c r="T140" s="29">
        <f t="shared" si="60"/>
        <v>0</v>
      </c>
    </row>
    <row r="141" spans="1:20" s="16" customFormat="1" ht="18" hidden="1">
      <c r="A141" s="102"/>
      <c r="B141" s="12" t="s">
        <v>105</v>
      </c>
      <c r="C141" s="29">
        <f t="shared" si="55"/>
        <v>439000</v>
      </c>
      <c r="D141" s="29">
        <f t="shared" si="55"/>
        <v>439000</v>
      </c>
      <c r="E141" s="29">
        <f t="shared" si="55"/>
        <v>0</v>
      </c>
      <c r="F141" s="30">
        <v>0</v>
      </c>
      <c r="G141" s="30">
        <v>0</v>
      </c>
      <c r="H141" s="89">
        <f t="shared" si="56"/>
        <v>0</v>
      </c>
      <c r="I141" s="75">
        <v>0</v>
      </c>
      <c r="J141" s="30">
        <v>0</v>
      </c>
      <c r="K141" s="29">
        <f t="shared" si="57"/>
        <v>0</v>
      </c>
      <c r="L141" s="30">
        <v>0</v>
      </c>
      <c r="M141" s="30">
        <v>0</v>
      </c>
      <c r="N141" s="29">
        <f t="shared" si="58"/>
        <v>0</v>
      </c>
      <c r="O141" s="30">
        <v>439000</v>
      </c>
      <c r="P141" s="30">
        <v>439000</v>
      </c>
      <c r="Q141" s="29">
        <f t="shared" si="59"/>
        <v>0</v>
      </c>
      <c r="R141" s="30">
        <v>0</v>
      </c>
      <c r="S141" s="30">
        <v>0</v>
      </c>
      <c r="T141" s="29">
        <f t="shared" si="60"/>
        <v>0</v>
      </c>
    </row>
    <row r="142" spans="1:20" s="16" customFormat="1" ht="18" hidden="1">
      <c r="A142" s="102"/>
      <c r="B142" s="12" t="s">
        <v>106</v>
      </c>
      <c r="C142" s="29">
        <f t="shared" si="55"/>
        <v>65800</v>
      </c>
      <c r="D142" s="29">
        <f t="shared" si="55"/>
        <v>65800</v>
      </c>
      <c r="E142" s="29">
        <f t="shared" si="55"/>
        <v>0</v>
      </c>
      <c r="F142" s="30">
        <v>0</v>
      </c>
      <c r="G142" s="30">
        <v>0</v>
      </c>
      <c r="H142" s="89">
        <f t="shared" si="56"/>
        <v>0</v>
      </c>
      <c r="I142" s="75">
        <v>0</v>
      </c>
      <c r="J142" s="30">
        <v>0</v>
      </c>
      <c r="K142" s="29">
        <f t="shared" si="57"/>
        <v>0</v>
      </c>
      <c r="L142" s="30">
        <v>0</v>
      </c>
      <c r="M142" s="30">
        <v>0</v>
      </c>
      <c r="N142" s="29">
        <f t="shared" si="58"/>
        <v>0</v>
      </c>
      <c r="O142" s="30">
        <v>65800</v>
      </c>
      <c r="P142" s="30">
        <v>65800</v>
      </c>
      <c r="Q142" s="29">
        <f t="shared" si="59"/>
        <v>0</v>
      </c>
      <c r="R142" s="30">
        <v>0</v>
      </c>
      <c r="S142" s="30">
        <v>0</v>
      </c>
      <c r="T142" s="29">
        <f t="shared" si="60"/>
        <v>0</v>
      </c>
    </row>
    <row r="143" spans="1:20" s="16" customFormat="1" ht="18" hidden="1">
      <c r="A143" s="102"/>
      <c r="B143" s="12" t="s">
        <v>107</v>
      </c>
      <c r="C143" s="29">
        <f t="shared" si="55"/>
        <v>1538047</v>
      </c>
      <c r="D143" s="29">
        <f t="shared" si="55"/>
        <v>1538047</v>
      </c>
      <c r="E143" s="29">
        <f t="shared" si="55"/>
        <v>0</v>
      </c>
      <c r="F143" s="30">
        <v>0</v>
      </c>
      <c r="G143" s="30">
        <v>0</v>
      </c>
      <c r="H143" s="89">
        <f t="shared" si="56"/>
        <v>0</v>
      </c>
      <c r="I143" s="75">
        <v>0</v>
      </c>
      <c r="J143" s="30">
        <v>0</v>
      </c>
      <c r="K143" s="29">
        <f t="shared" si="57"/>
        <v>0</v>
      </c>
      <c r="L143" s="30">
        <v>0</v>
      </c>
      <c r="M143" s="30">
        <v>0</v>
      </c>
      <c r="N143" s="29">
        <f t="shared" si="58"/>
        <v>0</v>
      </c>
      <c r="O143" s="30">
        <v>1538047</v>
      </c>
      <c r="P143" s="30">
        <v>1538047</v>
      </c>
      <c r="Q143" s="29">
        <f t="shared" si="59"/>
        <v>0</v>
      </c>
      <c r="R143" s="30">
        <v>0</v>
      </c>
      <c r="S143" s="30">
        <v>0</v>
      </c>
      <c r="T143" s="29">
        <f t="shared" si="60"/>
        <v>0</v>
      </c>
    </row>
    <row r="144" spans="1:20" s="16" customFormat="1" ht="18" hidden="1">
      <c r="A144" s="102"/>
      <c r="B144" s="12" t="s">
        <v>108</v>
      </c>
      <c r="C144" s="29">
        <f t="shared" si="55"/>
        <v>384000</v>
      </c>
      <c r="D144" s="29">
        <f t="shared" si="55"/>
        <v>384000</v>
      </c>
      <c r="E144" s="29">
        <f t="shared" si="55"/>
        <v>0</v>
      </c>
      <c r="F144" s="30">
        <v>0</v>
      </c>
      <c r="G144" s="30">
        <v>0</v>
      </c>
      <c r="H144" s="89">
        <f t="shared" si="56"/>
        <v>0</v>
      </c>
      <c r="I144" s="75">
        <v>0</v>
      </c>
      <c r="J144" s="30">
        <v>0</v>
      </c>
      <c r="K144" s="29">
        <f t="shared" si="57"/>
        <v>0</v>
      </c>
      <c r="L144" s="30">
        <v>0</v>
      </c>
      <c r="M144" s="30">
        <v>0</v>
      </c>
      <c r="N144" s="29">
        <f t="shared" si="58"/>
        <v>0</v>
      </c>
      <c r="O144" s="30">
        <v>384000</v>
      </c>
      <c r="P144" s="30">
        <v>384000</v>
      </c>
      <c r="Q144" s="29">
        <f t="shared" si="59"/>
        <v>0</v>
      </c>
      <c r="R144" s="30">
        <v>0</v>
      </c>
      <c r="S144" s="30">
        <v>0</v>
      </c>
      <c r="T144" s="29">
        <f t="shared" si="60"/>
        <v>0</v>
      </c>
    </row>
    <row r="145" spans="1:20" s="16" customFormat="1" ht="18" hidden="1">
      <c r="A145" s="102"/>
      <c r="B145" s="11" t="s">
        <v>109</v>
      </c>
      <c r="C145" s="33">
        <f aca="true" t="shared" si="63" ref="C145:T145">SUM(C146,C147,C148,C149,C150,C151,C152,C153,C154,C155,C156,C157,C158,C159,C160,C161)</f>
        <v>69000</v>
      </c>
      <c r="D145" s="33">
        <f t="shared" si="63"/>
        <v>81898</v>
      </c>
      <c r="E145" s="33">
        <f t="shared" si="63"/>
        <v>12898</v>
      </c>
      <c r="F145" s="33">
        <f t="shared" si="63"/>
        <v>0</v>
      </c>
      <c r="G145" s="33">
        <f t="shared" si="63"/>
        <v>0</v>
      </c>
      <c r="H145" s="90">
        <f t="shared" si="63"/>
        <v>0</v>
      </c>
      <c r="I145" s="78">
        <f t="shared" si="63"/>
        <v>15000</v>
      </c>
      <c r="J145" s="33">
        <f t="shared" si="63"/>
        <v>15000</v>
      </c>
      <c r="K145" s="33">
        <f>SUM(K146,K147,K148,K149,K150,K151,K152,K153,K154,K155,K156,K157,K158,K159,K160,K161)</f>
        <v>0</v>
      </c>
      <c r="L145" s="33">
        <f t="shared" si="63"/>
        <v>34000</v>
      </c>
      <c r="M145" s="33">
        <f t="shared" si="63"/>
        <v>46898</v>
      </c>
      <c r="N145" s="33">
        <f t="shared" si="63"/>
        <v>12898</v>
      </c>
      <c r="O145" s="33">
        <f t="shared" si="63"/>
        <v>0</v>
      </c>
      <c r="P145" s="33">
        <f t="shared" si="63"/>
        <v>0</v>
      </c>
      <c r="Q145" s="33">
        <f>SUM(Q146,Q147,Q148,Q149,Q150,Q151,Q152,Q153,Q154,Q155,Q156,Q157,Q158,Q159,Q160,Q161)</f>
        <v>0</v>
      </c>
      <c r="R145" s="33">
        <f t="shared" si="63"/>
        <v>20000</v>
      </c>
      <c r="S145" s="33">
        <f t="shared" si="63"/>
        <v>20000</v>
      </c>
      <c r="T145" s="33">
        <f t="shared" si="63"/>
        <v>0</v>
      </c>
    </row>
    <row r="146" spans="1:20" s="16" customFormat="1" ht="18" hidden="1">
      <c r="A146" s="102"/>
      <c r="B146" s="13" t="s">
        <v>110</v>
      </c>
      <c r="C146" s="29">
        <f t="shared" si="55"/>
        <v>3000</v>
      </c>
      <c r="D146" s="29">
        <f t="shared" si="55"/>
        <v>15000</v>
      </c>
      <c r="E146" s="29">
        <f t="shared" si="55"/>
        <v>12000</v>
      </c>
      <c r="F146" s="30">
        <v>0</v>
      </c>
      <c r="G146" s="30">
        <v>0</v>
      </c>
      <c r="H146" s="89">
        <f t="shared" si="56"/>
        <v>0</v>
      </c>
      <c r="I146" s="75">
        <v>0</v>
      </c>
      <c r="J146" s="30">
        <v>0</v>
      </c>
      <c r="K146" s="29">
        <f t="shared" si="57"/>
        <v>0</v>
      </c>
      <c r="L146" s="30">
        <v>3000</v>
      </c>
      <c r="M146" s="30">
        <v>15000</v>
      </c>
      <c r="N146" s="29">
        <f t="shared" si="58"/>
        <v>12000</v>
      </c>
      <c r="O146" s="30">
        <v>0</v>
      </c>
      <c r="P146" s="30">
        <v>0</v>
      </c>
      <c r="Q146" s="29">
        <f t="shared" si="59"/>
        <v>0</v>
      </c>
      <c r="R146" s="30">
        <v>0</v>
      </c>
      <c r="S146" s="30">
        <v>0</v>
      </c>
      <c r="T146" s="29">
        <f t="shared" si="60"/>
        <v>0</v>
      </c>
    </row>
    <row r="147" spans="1:20" s="16" customFormat="1" ht="18" hidden="1">
      <c r="A147" s="102"/>
      <c r="B147" s="13" t="s">
        <v>111</v>
      </c>
      <c r="C147" s="29">
        <f t="shared" si="55"/>
        <v>1000</v>
      </c>
      <c r="D147" s="29">
        <f t="shared" si="55"/>
        <v>1000</v>
      </c>
      <c r="E147" s="29">
        <f t="shared" si="55"/>
        <v>0</v>
      </c>
      <c r="F147" s="30">
        <v>0</v>
      </c>
      <c r="G147" s="30">
        <v>0</v>
      </c>
      <c r="H147" s="89">
        <f t="shared" si="56"/>
        <v>0</v>
      </c>
      <c r="I147" s="75">
        <v>0</v>
      </c>
      <c r="J147" s="30">
        <v>0</v>
      </c>
      <c r="K147" s="29">
        <f t="shared" si="57"/>
        <v>0</v>
      </c>
      <c r="L147" s="30">
        <v>1000</v>
      </c>
      <c r="M147" s="30">
        <v>1000</v>
      </c>
      <c r="N147" s="29">
        <f t="shared" si="58"/>
        <v>0</v>
      </c>
      <c r="O147" s="30">
        <v>0</v>
      </c>
      <c r="P147" s="30">
        <v>0</v>
      </c>
      <c r="Q147" s="29">
        <f t="shared" si="59"/>
        <v>0</v>
      </c>
      <c r="R147" s="30">
        <v>0</v>
      </c>
      <c r="S147" s="30">
        <v>0</v>
      </c>
      <c r="T147" s="29">
        <f t="shared" si="60"/>
        <v>0</v>
      </c>
    </row>
    <row r="148" spans="1:20" s="16" customFormat="1" ht="18" hidden="1">
      <c r="A148" s="102"/>
      <c r="B148" s="12" t="s">
        <v>44</v>
      </c>
      <c r="C148" s="29">
        <f t="shared" si="55"/>
        <v>2000</v>
      </c>
      <c r="D148" s="29">
        <f t="shared" si="55"/>
        <v>1999</v>
      </c>
      <c r="E148" s="29">
        <f t="shared" si="55"/>
        <v>-1</v>
      </c>
      <c r="F148" s="30">
        <v>0</v>
      </c>
      <c r="G148" s="30">
        <v>0</v>
      </c>
      <c r="H148" s="89">
        <f t="shared" si="56"/>
        <v>0</v>
      </c>
      <c r="I148" s="75">
        <v>0</v>
      </c>
      <c r="J148" s="30">
        <v>0</v>
      </c>
      <c r="K148" s="29">
        <f t="shared" si="57"/>
        <v>0</v>
      </c>
      <c r="L148" s="30">
        <v>2000</v>
      </c>
      <c r="M148" s="30">
        <v>1999</v>
      </c>
      <c r="N148" s="29">
        <f t="shared" si="58"/>
        <v>-1</v>
      </c>
      <c r="O148" s="30">
        <v>0</v>
      </c>
      <c r="P148" s="30">
        <v>0</v>
      </c>
      <c r="Q148" s="29">
        <f t="shared" si="59"/>
        <v>0</v>
      </c>
      <c r="R148" s="30">
        <v>0</v>
      </c>
      <c r="S148" s="30">
        <v>0</v>
      </c>
      <c r="T148" s="29">
        <f t="shared" si="60"/>
        <v>0</v>
      </c>
    </row>
    <row r="149" spans="1:20" s="16" customFormat="1" ht="18" hidden="1">
      <c r="A149" s="102"/>
      <c r="B149" s="13" t="s">
        <v>112</v>
      </c>
      <c r="C149" s="29">
        <f t="shared" si="55"/>
        <v>2500</v>
      </c>
      <c r="D149" s="29">
        <f t="shared" si="55"/>
        <v>2500</v>
      </c>
      <c r="E149" s="29">
        <f t="shared" si="55"/>
        <v>0</v>
      </c>
      <c r="F149" s="30">
        <v>0</v>
      </c>
      <c r="G149" s="30">
        <v>0</v>
      </c>
      <c r="H149" s="89">
        <f t="shared" si="56"/>
        <v>0</v>
      </c>
      <c r="I149" s="75">
        <v>0</v>
      </c>
      <c r="J149" s="30">
        <v>0</v>
      </c>
      <c r="K149" s="29">
        <f t="shared" si="57"/>
        <v>0</v>
      </c>
      <c r="L149" s="30">
        <v>2500</v>
      </c>
      <c r="M149" s="30">
        <v>2500</v>
      </c>
      <c r="N149" s="29">
        <f t="shared" si="58"/>
        <v>0</v>
      </c>
      <c r="O149" s="30">
        <v>0</v>
      </c>
      <c r="P149" s="30">
        <v>0</v>
      </c>
      <c r="Q149" s="29">
        <f t="shared" si="59"/>
        <v>0</v>
      </c>
      <c r="R149" s="30">
        <v>0</v>
      </c>
      <c r="S149" s="30">
        <v>0</v>
      </c>
      <c r="T149" s="29">
        <f t="shared" si="60"/>
        <v>0</v>
      </c>
    </row>
    <row r="150" spans="1:20" s="16" customFormat="1" ht="18" hidden="1">
      <c r="A150" s="102"/>
      <c r="B150" s="13" t="s">
        <v>80</v>
      </c>
      <c r="C150" s="29">
        <f t="shared" si="55"/>
        <v>1500</v>
      </c>
      <c r="D150" s="29">
        <f t="shared" si="55"/>
        <v>1500</v>
      </c>
      <c r="E150" s="29">
        <f t="shared" si="55"/>
        <v>0</v>
      </c>
      <c r="F150" s="30">
        <v>0</v>
      </c>
      <c r="G150" s="30">
        <v>0</v>
      </c>
      <c r="H150" s="89">
        <f t="shared" si="56"/>
        <v>0</v>
      </c>
      <c r="I150" s="75">
        <v>0</v>
      </c>
      <c r="J150" s="30">
        <v>0</v>
      </c>
      <c r="K150" s="29">
        <f t="shared" si="57"/>
        <v>0</v>
      </c>
      <c r="L150" s="30">
        <v>1500</v>
      </c>
      <c r="M150" s="30">
        <v>1500</v>
      </c>
      <c r="N150" s="29">
        <f t="shared" si="58"/>
        <v>0</v>
      </c>
      <c r="O150" s="30">
        <v>0</v>
      </c>
      <c r="P150" s="30">
        <v>0</v>
      </c>
      <c r="Q150" s="29">
        <f t="shared" si="59"/>
        <v>0</v>
      </c>
      <c r="R150" s="30">
        <v>0</v>
      </c>
      <c r="S150" s="30">
        <v>0</v>
      </c>
      <c r="T150" s="29">
        <f t="shared" si="60"/>
        <v>0</v>
      </c>
    </row>
    <row r="151" spans="1:20" s="16" customFormat="1" ht="18" hidden="1">
      <c r="A151" s="102"/>
      <c r="B151" s="13" t="s">
        <v>113</v>
      </c>
      <c r="C151" s="29">
        <f t="shared" si="55"/>
        <v>4000</v>
      </c>
      <c r="D151" s="29">
        <f t="shared" si="55"/>
        <v>4000</v>
      </c>
      <c r="E151" s="29">
        <f t="shared" si="55"/>
        <v>0</v>
      </c>
      <c r="F151" s="30">
        <v>0</v>
      </c>
      <c r="G151" s="30">
        <v>0</v>
      </c>
      <c r="H151" s="89">
        <f t="shared" si="56"/>
        <v>0</v>
      </c>
      <c r="I151" s="75">
        <v>0</v>
      </c>
      <c r="J151" s="30">
        <v>0</v>
      </c>
      <c r="K151" s="29">
        <f t="shared" si="57"/>
        <v>0</v>
      </c>
      <c r="L151" s="30">
        <v>4000</v>
      </c>
      <c r="M151" s="30">
        <v>4000</v>
      </c>
      <c r="N151" s="29">
        <f t="shared" si="58"/>
        <v>0</v>
      </c>
      <c r="O151" s="30">
        <v>0</v>
      </c>
      <c r="P151" s="30">
        <v>0</v>
      </c>
      <c r="Q151" s="29">
        <f t="shared" si="59"/>
        <v>0</v>
      </c>
      <c r="R151" s="30">
        <v>0</v>
      </c>
      <c r="S151" s="30">
        <v>0</v>
      </c>
      <c r="T151" s="29">
        <f t="shared" si="60"/>
        <v>0</v>
      </c>
    </row>
    <row r="152" spans="1:20" s="16" customFormat="1" ht="18" hidden="1">
      <c r="A152" s="102"/>
      <c r="B152" s="13" t="s">
        <v>81</v>
      </c>
      <c r="C152" s="29">
        <f t="shared" si="55"/>
        <v>3000</v>
      </c>
      <c r="D152" s="29">
        <f t="shared" si="55"/>
        <v>3000</v>
      </c>
      <c r="E152" s="29">
        <f t="shared" si="55"/>
        <v>0</v>
      </c>
      <c r="F152" s="30">
        <v>0</v>
      </c>
      <c r="G152" s="30">
        <v>0</v>
      </c>
      <c r="H152" s="89">
        <f t="shared" si="56"/>
        <v>0</v>
      </c>
      <c r="I152" s="75">
        <v>0</v>
      </c>
      <c r="J152" s="30">
        <v>0</v>
      </c>
      <c r="K152" s="29">
        <f t="shared" si="57"/>
        <v>0</v>
      </c>
      <c r="L152" s="30">
        <v>3000</v>
      </c>
      <c r="M152" s="30">
        <v>3000</v>
      </c>
      <c r="N152" s="29">
        <f t="shared" si="58"/>
        <v>0</v>
      </c>
      <c r="O152" s="30">
        <v>0</v>
      </c>
      <c r="P152" s="30">
        <v>0</v>
      </c>
      <c r="Q152" s="29">
        <f t="shared" si="59"/>
        <v>0</v>
      </c>
      <c r="R152" s="30">
        <v>0</v>
      </c>
      <c r="S152" s="30">
        <v>0</v>
      </c>
      <c r="T152" s="29">
        <f t="shared" si="60"/>
        <v>0</v>
      </c>
    </row>
    <row r="153" spans="1:20" s="16" customFormat="1" ht="18" hidden="1">
      <c r="A153" s="102"/>
      <c r="B153" s="13" t="s">
        <v>47</v>
      </c>
      <c r="C153" s="29">
        <f t="shared" si="55"/>
        <v>1000</v>
      </c>
      <c r="D153" s="29">
        <f t="shared" si="55"/>
        <v>1000</v>
      </c>
      <c r="E153" s="29">
        <f t="shared" si="55"/>
        <v>0</v>
      </c>
      <c r="F153" s="30">
        <v>0</v>
      </c>
      <c r="G153" s="30">
        <v>0</v>
      </c>
      <c r="H153" s="89">
        <f t="shared" si="56"/>
        <v>0</v>
      </c>
      <c r="I153" s="75">
        <v>0</v>
      </c>
      <c r="J153" s="30">
        <v>0</v>
      </c>
      <c r="K153" s="29">
        <f t="shared" si="57"/>
        <v>0</v>
      </c>
      <c r="L153" s="30">
        <v>1000</v>
      </c>
      <c r="M153" s="30">
        <v>1000</v>
      </c>
      <c r="N153" s="29">
        <f t="shared" si="58"/>
        <v>0</v>
      </c>
      <c r="O153" s="30">
        <v>0</v>
      </c>
      <c r="P153" s="30">
        <v>0</v>
      </c>
      <c r="Q153" s="29">
        <f t="shared" si="59"/>
        <v>0</v>
      </c>
      <c r="R153" s="30">
        <v>0</v>
      </c>
      <c r="S153" s="30">
        <v>0</v>
      </c>
      <c r="T153" s="29">
        <f t="shared" si="60"/>
        <v>0</v>
      </c>
    </row>
    <row r="154" spans="1:20" s="16" customFormat="1" ht="18" hidden="1">
      <c r="A154" s="102"/>
      <c r="B154" s="13" t="s">
        <v>114</v>
      </c>
      <c r="C154" s="29">
        <f t="shared" si="55"/>
        <v>3000</v>
      </c>
      <c r="D154" s="29">
        <f t="shared" si="55"/>
        <v>3000</v>
      </c>
      <c r="E154" s="29">
        <f t="shared" si="55"/>
        <v>0</v>
      </c>
      <c r="F154" s="30">
        <v>0</v>
      </c>
      <c r="G154" s="30">
        <v>0</v>
      </c>
      <c r="H154" s="89">
        <f t="shared" si="56"/>
        <v>0</v>
      </c>
      <c r="I154" s="75">
        <v>0</v>
      </c>
      <c r="J154" s="30">
        <v>0</v>
      </c>
      <c r="K154" s="29">
        <f t="shared" si="57"/>
        <v>0</v>
      </c>
      <c r="L154" s="30">
        <v>3000</v>
      </c>
      <c r="M154" s="30">
        <v>3000</v>
      </c>
      <c r="N154" s="29">
        <f t="shared" si="58"/>
        <v>0</v>
      </c>
      <c r="O154" s="30">
        <v>0</v>
      </c>
      <c r="P154" s="30">
        <v>0</v>
      </c>
      <c r="Q154" s="29">
        <f t="shared" si="59"/>
        <v>0</v>
      </c>
      <c r="R154" s="30">
        <v>0</v>
      </c>
      <c r="S154" s="30">
        <v>0</v>
      </c>
      <c r="T154" s="29">
        <f t="shared" si="60"/>
        <v>0</v>
      </c>
    </row>
    <row r="155" spans="1:20" s="16" customFormat="1" ht="18" hidden="1">
      <c r="A155" s="102"/>
      <c r="B155" s="13" t="s">
        <v>115</v>
      </c>
      <c r="C155" s="29">
        <f t="shared" si="55"/>
        <v>2000</v>
      </c>
      <c r="D155" s="29">
        <f t="shared" si="55"/>
        <v>2000</v>
      </c>
      <c r="E155" s="29">
        <f t="shared" si="55"/>
        <v>0</v>
      </c>
      <c r="F155" s="30">
        <v>0</v>
      </c>
      <c r="G155" s="30">
        <v>0</v>
      </c>
      <c r="H155" s="89">
        <f t="shared" si="56"/>
        <v>0</v>
      </c>
      <c r="I155" s="75">
        <v>0</v>
      </c>
      <c r="J155" s="30">
        <v>0</v>
      </c>
      <c r="K155" s="29">
        <f t="shared" si="57"/>
        <v>0</v>
      </c>
      <c r="L155" s="30">
        <v>2000</v>
      </c>
      <c r="M155" s="30">
        <v>2000</v>
      </c>
      <c r="N155" s="29">
        <f t="shared" si="58"/>
        <v>0</v>
      </c>
      <c r="O155" s="30">
        <v>0</v>
      </c>
      <c r="P155" s="30">
        <v>0</v>
      </c>
      <c r="Q155" s="29">
        <f t="shared" si="59"/>
        <v>0</v>
      </c>
      <c r="R155" s="30">
        <v>0</v>
      </c>
      <c r="S155" s="30">
        <v>0</v>
      </c>
      <c r="T155" s="29">
        <f t="shared" si="60"/>
        <v>0</v>
      </c>
    </row>
    <row r="156" spans="1:20" s="16" customFormat="1" ht="18" hidden="1">
      <c r="A156" s="102"/>
      <c r="B156" s="13" t="s">
        <v>83</v>
      </c>
      <c r="C156" s="29">
        <f t="shared" si="55"/>
        <v>1500</v>
      </c>
      <c r="D156" s="29">
        <f t="shared" si="55"/>
        <v>2400</v>
      </c>
      <c r="E156" s="29">
        <f t="shared" si="55"/>
        <v>900</v>
      </c>
      <c r="F156" s="30">
        <v>0</v>
      </c>
      <c r="G156" s="30">
        <v>0</v>
      </c>
      <c r="H156" s="89">
        <f t="shared" si="56"/>
        <v>0</v>
      </c>
      <c r="I156" s="75">
        <v>0</v>
      </c>
      <c r="J156" s="30">
        <v>0</v>
      </c>
      <c r="K156" s="29">
        <f t="shared" si="57"/>
        <v>0</v>
      </c>
      <c r="L156" s="30">
        <v>1500</v>
      </c>
      <c r="M156" s="30">
        <v>2400</v>
      </c>
      <c r="N156" s="29">
        <f t="shared" si="58"/>
        <v>900</v>
      </c>
      <c r="O156" s="30">
        <v>0</v>
      </c>
      <c r="P156" s="30">
        <v>0</v>
      </c>
      <c r="Q156" s="29">
        <f t="shared" si="59"/>
        <v>0</v>
      </c>
      <c r="R156" s="30">
        <v>0</v>
      </c>
      <c r="S156" s="30">
        <v>0</v>
      </c>
      <c r="T156" s="29">
        <f t="shared" si="60"/>
        <v>0</v>
      </c>
    </row>
    <row r="157" spans="1:20" s="16" customFormat="1" ht="18" hidden="1">
      <c r="A157" s="102"/>
      <c r="B157" s="13" t="s">
        <v>84</v>
      </c>
      <c r="C157" s="29">
        <f t="shared" si="55"/>
        <v>3000</v>
      </c>
      <c r="D157" s="29">
        <f t="shared" si="55"/>
        <v>3000</v>
      </c>
      <c r="E157" s="29">
        <f t="shared" si="55"/>
        <v>0</v>
      </c>
      <c r="F157" s="30">
        <v>0</v>
      </c>
      <c r="G157" s="30">
        <v>0</v>
      </c>
      <c r="H157" s="89">
        <f t="shared" si="56"/>
        <v>0</v>
      </c>
      <c r="I157" s="75">
        <v>0</v>
      </c>
      <c r="J157" s="30">
        <v>0</v>
      </c>
      <c r="K157" s="29">
        <f t="shared" si="57"/>
        <v>0</v>
      </c>
      <c r="L157" s="30">
        <v>3000</v>
      </c>
      <c r="M157" s="30">
        <v>3000</v>
      </c>
      <c r="N157" s="29">
        <f t="shared" si="58"/>
        <v>0</v>
      </c>
      <c r="O157" s="30">
        <v>0</v>
      </c>
      <c r="P157" s="30">
        <v>0</v>
      </c>
      <c r="Q157" s="29">
        <f t="shared" si="59"/>
        <v>0</v>
      </c>
      <c r="R157" s="30">
        <v>0</v>
      </c>
      <c r="S157" s="30">
        <v>0</v>
      </c>
      <c r="T157" s="29">
        <f t="shared" si="60"/>
        <v>0</v>
      </c>
    </row>
    <row r="158" spans="1:20" s="16" customFormat="1" ht="18" hidden="1">
      <c r="A158" s="102"/>
      <c r="B158" s="13" t="s">
        <v>116</v>
      </c>
      <c r="C158" s="29">
        <f t="shared" si="55"/>
        <v>500</v>
      </c>
      <c r="D158" s="29">
        <f t="shared" si="55"/>
        <v>500</v>
      </c>
      <c r="E158" s="29">
        <f t="shared" si="55"/>
        <v>0</v>
      </c>
      <c r="F158" s="30">
        <v>0</v>
      </c>
      <c r="G158" s="30">
        <v>0</v>
      </c>
      <c r="H158" s="89">
        <f t="shared" si="56"/>
        <v>0</v>
      </c>
      <c r="I158" s="75">
        <v>0</v>
      </c>
      <c r="J158" s="30">
        <v>0</v>
      </c>
      <c r="K158" s="29">
        <f t="shared" si="57"/>
        <v>0</v>
      </c>
      <c r="L158" s="30">
        <v>500</v>
      </c>
      <c r="M158" s="30">
        <v>500</v>
      </c>
      <c r="N158" s="29">
        <f t="shared" si="58"/>
        <v>0</v>
      </c>
      <c r="O158" s="30">
        <v>0</v>
      </c>
      <c r="P158" s="30">
        <v>0</v>
      </c>
      <c r="Q158" s="29">
        <f t="shared" si="59"/>
        <v>0</v>
      </c>
      <c r="R158" s="30">
        <v>0</v>
      </c>
      <c r="S158" s="30">
        <v>0</v>
      </c>
      <c r="T158" s="29">
        <f t="shared" si="60"/>
        <v>0</v>
      </c>
    </row>
    <row r="159" spans="1:20" s="16" customFormat="1" ht="18" hidden="1">
      <c r="A159" s="102"/>
      <c r="B159" s="13" t="s">
        <v>117</v>
      </c>
      <c r="C159" s="29">
        <f t="shared" si="55"/>
        <v>3500</v>
      </c>
      <c r="D159" s="29">
        <f t="shared" si="55"/>
        <v>3499</v>
      </c>
      <c r="E159" s="29">
        <f t="shared" si="55"/>
        <v>-1</v>
      </c>
      <c r="F159" s="30">
        <v>0</v>
      </c>
      <c r="G159" s="30">
        <v>0</v>
      </c>
      <c r="H159" s="89">
        <f t="shared" si="56"/>
        <v>0</v>
      </c>
      <c r="I159" s="75">
        <v>0</v>
      </c>
      <c r="J159" s="30">
        <v>0</v>
      </c>
      <c r="K159" s="29">
        <f t="shared" si="57"/>
        <v>0</v>
      </c>
      <c r="L159" s="30">
        <v>3500</v>
      </c>
      <c r="M159" s="30">
        <v>3499</v>
      </c>
      <c r="N159" s="29">
        <f t="shared" si="58"/>
        <v>-1</v>
      </c>
      <c r="O159" s="30">
        <v>0</v>
      </c>
      <c r="P159" s="30">
        <v>0</v>
      </c>
      <c r="Q159" s="29">
        <f t="shared" si="59"/>
        <v>0</v>
      </c>
      <c r="R159" s="30">
        <v>0</v>
      </c>
      <c r="S159" s="30">
        <v>0</v>
      </c>
      <c r="T159" s="29">
        <f t="shared" si="60"/>
        <v>0</v>
      </c>
    </row>
    <row r="160" spans="1:20" s="16" customFormat="1" ht="18" hidden="1">
      <c r="A160" s="102"/>
      <c r="B160" s="13" t="s">
        <v>118</v>
      </c>
      <c r="C160" s="29">
        <f t="shared" si="55"/>
        <v>36000</v>
      </c>
      <c r="D160" s="29">
        <f t="shared" si="55"/>
        <v>36000</v>
      </c>
      <c r="E160" s="29">
        <f t="shared" si="55"/>
        <v>0</v>
      </c>
      <c r="F160" s="30">
        <v>0</v>
      </c>
      <c r="G160" s="30">
        <v>0</v>
      </c>
      <c r="H160" s="89">
        <f t="shared" si="56"/>
        <v>0</v>
      </c>
      <c r="I160" s="75">
        <v>15000</v>
      </c>
      <c r="J160" s="30">
        <v>15000</v>
      </c>
      <c r="K160" s="29">
        <f t="shared" si="57"/>
        <v>0</v>
      </c>
      <c r="L160" s="30">
        <v>1000</v>
      </c>
      <c r="M160" s="30">
        <v>1000</v>
      </c>
      <c r="N160" s="29">
        <f t="shared" si="58"/>
        <v>0</v>
      </c>
      <c r="O160" s="30">
        <v>0</v>
      </c>
      <c r="P160" s="30">
        <v>0</v>
      </c>
      <c r="Q160" s="29">
        <f t="shared" si="59"/>
        <v>0</v>
      </c>
      <c r="R160" s="30">
        <v>20000</v>
      </c>
      <c r="S160" s="30">
        <v>20000</v>
      </c>
      <c r="T160" s="29">
        <f t="shared" si="60"/>
        <v>0</v>
      </c>
    </row>
    <row r="161" spans="1:20" s="16" customFormat="1" ht="18" hidden="1">
      <c r="A161" s="102"/>
      <c r="B161" s="13" t="s">
        <v>86</v>
      </c>
      <c r="C161" s="29">
        <f t="shared" si="55"/>
        <v>1500</v>
      </c>
      <c r="D161" s="29">
        <f t="shared" si="55"/>
        <v>1500</v>
      </c>
      <c r="E161" s="29">
        <f t="shared" si="55"/>
        <v>0</v>
      </c>
      <c r="F161" s="30">
        <v>0</v>
      </c>
      <c r="G161" s="30">
        <v>0</v>
      </c>
      <c r="H161" s="89">
        <f t="shared" si="56"/>
        <v>0</v>
      </c>
      <c r="I161" s="75">
        <v>0</v>
      </c>
      <c r="J161" s="30">
        <v>0</v>
      </c>
      <c r="K161" s="29">
        <f t="shared" si="57"/>
        <v>0</v>
      </c>
      <c r="L161" s="30">
        <v>1500</v>
      </c>
      <c r="M161" s="30">
        <v>1500</v>
      </c>
      <c r="N161" s="29">
        <f t="shared" si="58"/>
        <v>0</v>
      </c>
      <c r="O161" s="30">
        <v>0</v>
      </c>
      <c r="P161" s="30">
        <v>0</v>
      </c>
      <c r="Q161" s="29">
        <f t="shared" si="59"/>
        <v>0</v>
      </c>
      <c r="R161" s="30">
        <v>0</v>
      </c>
      <c r="S161" s="30">
        <v>0</v>
      </c>
      <c r="T161" s="29">
        <f t="shared" si="60"/>
        <v>0</v>
      </c>
    </row>
    <row r="162" spans="1:20" s="16" customFormat="1" ht="18" hidden="1">
      <c r="A162" s="102"/>
      <c r="B162" s="11" t="s">
        <v>119</v>
      </c>
      <c r="C162" s="33">
        <f>SUM(C163,C164,C165,C166,C167,C168,C169,C170,C171,C172,C173,C174,C175,C176,C177,C178)</f>
        <v>32000</v>
      </c>
      <c r="D162" s="33">
        <f aca="true" t="shared" si="64" ref="D162:T162">SUM(D163,D164,D165,D166,D167,D168,D169,D170,D171,D172,D173,D174,D175,D176,D177,D178)</f>
        <v>50687</v>
      </c>
      <c r="E162" s="33">
        <f t="shared" si="64"/>
        <v>18687</v>
      </c>
      <c r="F162" s="33">
        <f t="shared" si="64"/>
        <v>0</v>
      </c>
      <c r="G162" s="33">
        <f t="shared" si="64"/>
        <v>0</v>
      </c>
      <c r="H162" s="90">
        <f t="shared" si="64"/>
        <v>0</v>
      </c>
      <c r="I162" s="78">
        <f t="shared" si="64"/>
        <v>0</v>
      </c>
      <c r="J162" s="33">
        <f t="shared" si="64"/>
        <v>0</v>
      </c>
      <c r="K162" s="33">
        <f t="shared" si="64"/>
        <v>0</v>
      </c>
      <c r="L162" s="33">
        <f t="shared" si="64"/>
        <v>32000</v>
      </c>
      <c r="M162" s="33">
        <f t="shared" si="64"/>
        <v>50687</v>
      </c>
      <c r="N162" s="33">
        <f t="shared" si="64"/>
        <v>18687</v>
      </c>
      <c r="O162" s="33">
        <f t="shared" si="64"/>
        <v>0</v>
      </c>
      <c r="P162" s="33">
        <f t="shared" si="64"/>
        <v>0</v>
      </c>
      <c r="Q162" s="33">
        <f t="shared" si="64"/>
        <v>0</v>
      </c>
      <c r="R162" s="33">
        <f t="shared" si="64"/>
        <v>0</v>
      </c>
      <c r="S162" s="33">
        <f t="shared" si="64"/>
        <v>0</v>
      </c>
      <c r="T162" s="33">
        <f t="shared" si="64"/>
        <v>0</v>
      </c>
    </row>
    <row r="163" spans="1:20" s="16" customFormat="1" ht="18" hidden="1">
      <c r="A163" s="102"/>
      <c r="B163" s="12" t="s">
        <v>223</v>
      </c>
      <c r="C163" s="29">
        <f t="shared" si="55"/>
        <v>0</v>
      </c>
      <c r="D163" s="29">
        <f t="shared" si="55"/>
        <v>21000</v>
      </c>
      <c r="E163" s="29">
        <f t="shared" si="55"/>
        <v>21000</v>
      </c>
      <c r="F163" s="30">
        <v>0</v>
      </c>
      <c r="G163" s="30">
        <v>0</v>
      </c>
      <c r="H163" s="89">
        <f>SUM(G163-F163)</f>
        <v>0</v>
      </c>
      <c r="I163" s="75">
        <v>0</v>
      </c>
      <c r="J163" s="30">
        <v>0</v>
      </c>
      <c r="K163" s="29">
        <f>SUM(J163-I163)</f>
        <v>0</v>
      </c>
      <c r="L163" s="30">
        <v>0</v>
      </c>
      <c r="M163" s="30">
        <v>21000</v>
      </c>
      <c r="N163" s="29">
        <f>SUM(M163-L163)</f>
        <v>21000</v>
      </c>
      <c r="O163" s="30">
        <v>0</v>
      </c>
      <c r="P163" s="30">
        <v>0</v>
      </c>
      <c r="Q163" s="29">
        <f>SUM(P163-O163)</f>
        <v>0</v>
      </c>
      <c r="R163" s="30">
        <v>0</v>
      </c>
      <c r="S163" s="30">
        <v>0</v>
      </c>
      <c r="T163" s="29">
        <f>SUM(S163-R163)</f>
        <v>0</v>
      </c>
    </row>
    <row r="164" spans="1:20" s="16" customFormat="1" ht="18" hidden="1">
      <c r="A164" s="102"/>
      <c r="B164" s="12" t="s">
        <v>110</v>
      </c>
      <c r="C164" s="29">
        <f t="shared" si="55"/>
        <v>500</v>
      </c>
      <c r="D164" s="29">
        <f t="shared" si="55"/>
        <v>500</v>
      </c>
      <c r="E164" s="29">
        <f t="shared" si="55"/>
        <v>0</v>
      </c>
      <c r="F164" s="30">
        <v>0</v>
      </c>
      <c r="G164" s="30">
        <v>0</v>
      </c>
      <c r="H164" s="89">
        <f t="shared" si="56"/>
        <v>0</v>
      </c>
      <c r="I164" s="75">
        <v>0</v>
      </c>
      <c r="J164" s="30">
        <v>0</v>
      </c>
      <c r="K164" s="29">
        <f t="shared" si="57"/>
        <v>0</v>
      </c>
      <c r="L164" s="30">
        <v>500</v>
      </c>
      <c r="M164" s="30">
        <v>500</v>
      </c>
      <c r="N164" s="29">
        <f t="shared" si="58"/>
        <v>0</v>
      </c>
      <c r="O164" s="30">
        <v>0</v>
      </c>
      <c r="P164" s="30">
        <v>0</v>
      </c>
      <c r="Q164" s="29">
        <f t="shared" si="59"/>
        <v>0</v>
      </c>
      <c r="R164" s="30">
        <v>0</v>
      </c>
      <c r="S164" s="30">
        <v>0</v>
      </c>
      <c r="T164" s="29">
        <f t="shared" si="60"/>
        <v>0</v>
      </c>
    </row>
    <row r="165" spans="1:20" s="16" customFormat="1" ht="18" hidden="1">
      <c r="A165" s="102"/>
      <c r="B165" s="12" t="s">
        <v>43</v>
      </c>
      <c r="C165" s="29">
        <f t="shared" si="55"/>
        <v>2000</v>
      </c>
      <c r="D165" s="29">
        <f t="shared" si="55"/>
        <v>0</v>
      </c>
      <c r="E165" s="29">
        <f t="shared" si="55"/>
        <v>-2000</v>
      </c>
      <c r="F165" s="30">
        <v>0</v>
      </c>
      <c r="G165" s="30">
        <v>0</v>
      </c>
      <c r="H165" s="89">
        <f t="shared" si="56"/>
        <v>0</v>
      </c>
      <c r="I165" s="75">
        <v>0</v>
      </c>
      <c r="J165" s="30">
        <v>0</v>
      </c>
      <c r="K165" s="29">
        <f t="shared" si="57"/>
        <v>0</v>
      </c>
      <c r="L165" s="30">
        <v>2000</v>
      </c>
      <c r="M165" s="30">
        <v>0</v>
      </c>
      <c r="N165" s="29">
        <f t="shared" si="58"/>
        <v>-2000</v>
      </c>
      <c r="O165" s="30">
        <v>0</v>
      </c>
      <c r="P165" s="30">
        <v>0</v>
      </c>
      <c r="Q165" s="29">
        <f t="shared" si="59"/>
        <v>0</v>
      </c>
      <c r="R165" s="30">
        <v>0</v>
      </c>
      <c r="S165" s="30">
        <v>0</v>
      </c>
      <c r="T165" s="29">
        <f t="shared" si="60"/>
        <v>0</v>
      </c>
    </row>
    <row r="166" spans="1:20" s="16" customFormat="1" ht="18" hidden="1">
      <c r="A166" s="102"/>
      <c r="B166" s="12" t="s">
        <v>120</v>
      </c>
      <c r="C166" s="29">
        <f t="shared" si="55"/>
        <v>2500</v>
      </c>
      <c r="D166" s="29">
        <f t="shared" si="55"/>
        <v>2500</v>
      </c>
      <c r="E166" s="29">
        <f t="shared" si="55"/>
        <v>0</v>
      </c>
      <c r="F166" s="30">
        <v>0</v>
      </c>
      <c r="G166" s="30">
        <v>0</v>
      </c>
      <c r="H166" s="89">
        <f t="shared" si="56"/>
        <v>0</v>
      </c>
      <c r="I166" s="75">
        <v>0</v>
      </c>
      <c r="J166" s="30">
        <v>0</v>
      </c>
      <c r="K166" s="29">
        <f t="shared" si="57"/>
        <v>0</v>
      </c>
      <c r="L166" s="30">
        <v>2500</v>
      </c>
      <c r="M166" s="30">
        <v>2500</v>
      </c>
      <c r="N166" s="29">
        <f t="shared" si="58"/>
        <v>0</v>
      </c>
      <c r="O166" s="30">
        <v>0</v>
      </c>
      <c r="P166" s="30">
        <v>0</v>
      </c>
      <c r="Q166" s="29">
        <f t="shared" si="59"/>
        <v>0</v>
      </c>
      <c r="R166" s="30">
        <v>0</v>
      </c>
      <c r="S166" s="30">
        <v>0</v>
      </c>
      <c r="T166" s="29">
        <f t="shared" si="60"/>
        <v>0</v>
      </c>
    </row>
    <row r="167" spans="1:20" s="16" customFormat="1" ht="18" hidden="1">
      <c r="A167" s="102"/>
      <c r="B167" s="12" t="s">
        <v>121</v>
      </c>
      <c r="C167" s="29">
        <f t="shared" si="55"/>
        <v>1000</v>
      </c>
      <c r="D167" s="29">
        <f t="shared" si="55"/>
        <v>1000</v>
      </c>
      <c r="E167" s="29">
        <f t="shared" si="55"/>
        <v>0</v>
      </c>
      <c r="F167" s="30">
        <v>0</v>
      </c>
      <c r="G167" s="30">
        <v>0</v>
      </c>
      <c r="H167" s="89">
        <f t="shared" si="56"/>
        <v>0</v>
      </c>
      <c r="I167" s="75">
        <v>0</v>
      </c>
      <c r="J167" s="30">
        <v>0</v>
      </c>
      <c r="K167" s="29">
        <f t="shared" si="57"/>
        <v>0</v>
      </c>
      <c r="L167" s="30">
        <v>1000</v>
      </c>
      <c r="M167" s="30">
        <v>1000</v>
      </c>
      <c r="N167" s="29">
        <f t="shared" si="58"/>
        <v>0</v>
      </c>
      <c r="O167" s="30">
        <v>0</v>
      </c>
      <c r="P167" s="30">
        <v>0</v>
      </c>
      <c r="Q167" s="29">
        <f t="shared" si="59"/>
        <v>0</v>
      </c>
      <c r="R167" s="30">
        <v>0</v>
      </c>
      <c r="S167" s="30">
        <v>0</v>
      </c>
      <c r="T167" s="29">
        <f t="shared" si="60"/>
        <v>0</v>
      </c>
    </row>
    <row r="168" spans="1:20" s="16" customFormat="1" ht="18" hidden="1">
      <c r="A168" s="102"/>
      <c r="B168" s="12" t="s">
        <v>122</v>
      </c>
      <c r="C168" s="29">
        <f t="shared" si="55"/>
        <v>2500</v>
      </c>
      <c r="D168" s="29">
        <f t="shared" si="55"/>
        <v>2500</v>
      </c>
      <c r="E168" s="29">
        <f t="shared" si="55"/>
        <v>0</v>
      </c>
      <c r="F168" s="30">
        <v>0</v>
      </c>
      <c r="G168" s="30">
        <v>0</v>
      </c>
      <c r="H168" s="89">
        <f t="shared" si="56"/>
        <v>0</v>
      </c>
      <c r="I168" s="75">
        <v>0</v>
      </c>
      <c r="J168" s="30">
        <v>0</v>
      </c>
      <c r="K168" s="29">
        <f t="shared" si="57"/>
        <v>0</v>
      </c>
      <c r="L168" s="30">
        <v>2500</v>
      </c>
      <c r="M168" s="30">
        <v>2500</v>
      </c>
      <c r="N168" s="29">
        <f t="shared" si="58"/>
        <v>0</v>
      </c>
      <c r="O168" s="30">
        <v>0</v>
      </c>
      <c r="P168" s="30">
        <v>0</v>
      </c>
      <c r="Q168" s="29">
        <f t="shared" si="59"/>
        <v>0</v>
      </c>
      <c r="R168" s="30">
        <v>0</v>
      </c>
      <c r="S168" s="30">
        <v>0</v>
      </c>
      <c r="T168" s="29">
        <f t="shared" si="60"/>
        <v>0</v>
      </c>
    </row>
    <row r="169" spans="1:20" s="16" customFormat="1" ht="18" hidden="1">
      <c r="A169" s="102"/>
      <c r="B169" s="12" t="s">
        <v>47</v>
      </c>
      <c r="C169" s="29">
        <f t="shared" si="55"/>
        <v>2000</v>
      </c>
      <c r="D169" s="29">
        <f t="shared" si="55"/>
        <v>1998</v>
      </c>
      <c r="E169" s="29">
        <f t="shared" si="55"/>
        <v>-2</v>
      </c>
      <c r="F169" s="30">
        <v>0</v>
      </c>
      <c r="G169" s="30">
        <v>0</v>
      </c>
      <c r="H169" s="89">
        <f t="shared" si="56"/>
        <v>0</v>
      </c>
      <c r="I169" s="75">
        <v>0</v>
      </c>
      <c r="J169" s="30">
        <v>0</v>
      </c>
      <c r="K169" s="29">
        <f t="shared" si="57"/>
        <v>0</v>
      </c>
      <c r="L169" s="30">
        <v>2000</v>
      </c>
      <c r="M169" s="30">
        <v>1998</v>
      </c>
      <c r="N169" s="29">
        <f t="shared" si="58"/>
        <v>-2</v>
      </c>
      <c r="O169" s="30">
        <v>0</v>
      </c>
      <c r="P169" s="30">
        <v>0</v>
      </c>
      <c r="Q169" s="29">
        <f t="shared" si="59"/>
        <v>0</v>
      </c>
      <c r="R169" s="30">
        <v>0</v>
      </c>
      <c r="S169" s="30">
        <v>0</v>
      </c>
      <c r="T169" s="29">
        <f t="shared" si="60"/>
        <v>0</v>
      </c>
    </row>
    <row r="170" spans="1:20" s="16" customFormat="1" ht="18" hidden="1">
      <c r="A170" s="102"/>
      <c r="B170" s="12" t="s">
        <v>115</v>
      </c>
      <c r="C170" s="29">
        <f t="shared" si="55"/>
        <v>2000</v>
      </c>
      <c r="D170" s="29">
        <f t="shared" si="55"/>
        <v>2000</v>
      </c>
      <c r="E170" s="29">
        <f t="shared" si="55"/>
        <v>0</v>
      </c>
      <c r="F170" s="30">
        <v>0</v>
      </c>
      <c r="G170" s="30">
        <v>0</v>
      </c>
      <c r="H170" s="89">
        <f t="shared" si="56"/>
        <v>0</v>
      </c>
      <c r="I170" s="75">
        <v>0</v>
      </c>
      <c r="J170" s="30">
        <v>0</v>
      </c>
      <c r="K170" s="29">
        <f t="shared" si="57"/>
        <v>0</v>
      </c>
      <c r="L170" s="30">
        <v>2000</v>
      </c>
      <c r="M170" s="30">
        <v>2000</v>
      </c>
      <c r="N170" s="29">
        <f t="shared" si="58"/>
        <v>0</v>
      </c>
      <c r="O170" s="30">
        <v>0</v>
      </c>
      <c r="P170" s="30">
        <v>0</v>
      </c>
      <c r="Q170" s="29">
        <f t="shared" si="59"/>
        <v>0</v>
      </c>
      <c r="R170" s="30">
        <v>0</v>
      </c>
      <c r="S170" s="30">
        <v>0</v>
      </c>
      <c r="T170" s="29">
        <f t="shared" si="60"/>
        <v>0</v>
      </c>
    </row>
    <row r="171" spans="1:20" s="16" customFormat="1" ht="18" hidden="1">
      <c r="A171" s="102"/>
      <c r="B171" s="12" t="s">
        <v>82</v>
      </c>
      <c r="C171" s="29">
        <f t="shared" si="55"/>
        <v>4000</v>
      </c>
      <c r="D171" s="29">
        <f t="shared" si="55"/>
        <v>4000</v>
      </c>
      <c r="E171" s="29">
        <f t="shared" si="55"/>
        <v>0</v>
      </c>
      <c r="F171" s="30">
        <v>0</v>
      </c>
      <c r="G171" s="30">
        <v>0</v>
      </c>
      <c r="H171" s="89">
        <f t="shared" si="56"/>
        <v>0</v>
      </c>
      <c r="I171" s="75">
        <v>0</v>
      </c>
      <c r="J171" s="30">
        <v>0</v>
      </c>
      <c r="K171" s="29">
        <f t="shared" si="57"/>
        <v>0</v>
      </c>
      <c r="L171" s="30">
        <v>4000</v>
      </c>
      <c r="M171" s="30">
        <v>4000</v>
      </c>
      <c r="N171" s="29">
        <f t="shared" si="58"/>
        <v>0</v>
      </c>
      <c r="O171" s="30">
        <v>0</v>
      </c>
      <c r="P171" s="30">
        <v>0</v>
      </c>
      <c r="Q171" s="29">
        <f t="shared" si="59"/>
        <v>0</v>
      </c>
      <c r="R171" s="30">
        <v>0</v>
      </c>
      <c r="S171" s="30">
        <v>0</v>
      </c>
      <c r="T171" s="29">
        <f t="shared" si="60"/>
        <v>0</v>
      </c>
    </row>
    <row r="172" spans="1:20" s="17" customFormat="1" ht="15" customHeight="1" hidden="1">
      <c r="A172" s="102"/>
      <c r="B172" s="13" t="s">
        <v>83</v>
      </c>
      <c r="C172" s="29">
        <f t="shared" si="55"/>
        <v>1500</v>
      </c>
      <c r="D172" s="29">
        <f t="shared" si="55"/>
        <v>0</v>
      </c>
      <c r="E172" s="29">
        <f t="shared" si="55"/>
        <v>-1500</v>
      </c>
      <c r="F172" s="32">
        <v>0</v>
      </c>
      <c r="G172" s="32">
        <v>0</v>
      </c>
      <c r="H172" s="89">
        <f t="shared" si="56"/>
        <v>0</v>
      </c>
      <c r="I172" s="77">
        <v>0</v>
      </c>
      <c r="J172" s="32">
        <v>0</v>
      </c>
      <c r="K172" s="29">
        <f t="shared" si="57"/>
        <v>0</v>
      </c>
      <c r="L172" s="32">
        <v>1500</v>
      </c>
      <c r="M172" s="32">
        <v>0</v>
      </c>
      <c r="N172" s="29">
        <f t="shared" si="58"/>
        <v>-1500</v>
      </c>
      <c r="O172" s="32">
        <v>0</v>
      </c>
      <c r="P172" s="32">
        <v>0</v>
      </c>
      <c r="Q172" s="29">
        <f t="shared" si="59"/>
        <v>0</v>
      </c>
      <c r="R172" s="32">
        <v>0</v>
      </c>
      <c r="S172" s="32">
        <v>0</v>
      </c>
      <c r="T172" s="29">
        <f t="shared" si="60"/>
        <v>0</v>
      </c>
    </row>
    <row r="173" spans="1:20" s="15" customFormat="1" ht="18" hidden="1">
      <c r="A173" s="102"/>
      <c r="B173" s="12" t="s">
        <v>116</v>
      </c>
      <c r="C173" s="29">
        <f t="shared" si="55"/>
        <v>1000</v>
      </c>
      <c r="D173" s="29">
        <f t="shared" si="55"/>
        <v>1000</v>
      </c>
      <c r="E173" s="29">
        <f t="shared" si="55"/>
        <v>0</v>
      </c>
      <c r="F173" s="30">
        <v>0</v>
      </c>
      <c r="G173" s="30">
        <v>0</v>
      </c>
      <c r="H173" s="89">
        <f t="shared" si="56"/>
        <v>0</v>
      </c>
      <c r="I173" s="75">
        <v>0</v>
      </c>
      <c r="J173" s="30">
        <v>0</v>
      </c>
      <c r="K173" s="29">
        <f t="shared" si="57"/>
        <v>0</v>
      </c>
      <c r="L173" s="30">
        <v>1000</v>
      </c>
      <c r="M173" s="30">
        <v>1000</v>
      </c>
      <c r="N173" s="29">
        <f t="shared" si="58"/>
        <v>0</v>
      </c>
      <c r="O173" s="30">
        <v>0</v>
      </c>
      <c r="P173" s="30">
        <v>0</v>
      </c>
      <c r="Q173" s="29">
        <f t="shared" si="59"/>
        <v>0</v>
      </c>
      <c r="R173" s="30">
        <v>0</v>
      </c>
      <c r="S173" s="30">
        <v>0</v>
      </c>
      <c r="T173" s="29">
        <f t="shared" si="60"/>
        <v>0</v>
      </c>
    </row>
    <row r="174" spans="1:20" s="16" customFormat="1" ht="18" hidden="1">
      <c r="A174" s="102"/>
      <c r="B174" s="12" t="s">
        <v>123</v>
      </c>
      <c r="C174" s="29">
        <f t="shared" si="55"/>
        <v>2500</v>
      </c>
      <c r="D174" s="29">
        <f t="shared" si="55"/>
        <v>2500</v>
      </c>
      <c r="E174" s="29">
        <f t="shared" si="55"/>
        <v>0</v>
      </c>
      <c r="F174" s="30">
        <v>0</v>
      </c>
      <c r="G174" s="30">
        <v>0</v>
      </c>
      <c r="H174" s="89">
        <f t="shared" si="56"/>
        <v>0</v>
      </c>
      <c r="I174" s="75">
        <v>0</v>
      </c>
      <c r="J174" s="30">
        <v>0</v>
      </c>
      <c r="K174" s="29">
        <f t="shared" si="57"/>
        <v>0</v>
      </c>
      <c r="L174" s="30">
        <v>2500</v>
      </c>
      <c r="M174" s="30">
        <v>2500</v>
      </c>
      <c r="N174" s="29">
        <f t="shared" si="58"/>
        <v>0</v>
      </c>
      <c r="O174" s="30">
        <v>0</v>
      </c>
      <c r="P174" s="30">
        <v>0</v>
      </c>
      <c r="Q174" s="29">
        <f t="shared" si="59"/>
        <v>0</v>
      </c>
      <c r="R174" s="30">
        <v>0</v>
      </c>
      <c r="S174" s="30">
        <v>0</v>
      </c>
      <c r="T174" s="29">
        <f t="shared" si="60"/>
        <v>0</v>
      </c>
    </row>
    <row r="175" spans="1:20" s="16" customFormat="1" ht="18" hidden="1">
      <c r="A175" s="102"/>
      <c r="B175" s="12" t="s">
        <v>124</v>
      </c>
      <c r="C175" s="29">
        <f t="shared" si="55"/>
        <v>5000</v>
      </c>
      <c r="D175" s="29">
        <f t="shared" si="55"/>
        <v>5000</v>
      </c>
      <c r="E175" s="29">
        <f t="shared" si="55"/>
        <v>0</v>
      </c>
      <c r="F175" s="30">
        <v>0</v>
      </c>
      <c r="G175" s="30">
        <v>0</v>
      </c>
      <c r="H175" s="89">
        <f t="shared" si="56"/>
        <v>0</v>
      </c>
      <c r="I175" s="75">
        <v>0</v>
      </c>
      <c r="J175" s="30">
        <v>0</v>
      </c>
      <c r="K175" s="29">
        <f t="shared" si="57"/>
        <v>0</v>
      </c>
      <c r="L175" s="30">
        <v>5000</v>
      </c>
      <c r="M175" s="30">
        <v>5000</v>
      </c>
      <c r="N175" s="29">
        <f t="shared" si="58"/>
        <v>0</v>
      </c>
      <c r="O175" s="30">
        <v>0</v>
      </c>
      <c r="P175" s="30">
        <v>0</v>
      </c>
      <c r="Q175" s="29">
        <f t="shared" si="59"/>
        <v>0</v>
      </c>
      <c r="R175" s="30">
        <v>0</v>
      </c>
      <c r="S175" s="30">
        <v>0</v>
      </c>
      <c r="T175" s="29">
        <f t="shared" si="60"/>
        <v>0</v>
      </c>
    </row>
    <row r="176" spans="1:20" s="16" customFormat="1" ht="18" hidden="1">
      <c r="A176" s="102"/>
      <c r="B176" s="12" t="s">
        <v>125</v>
      </c>
      <c r="C176" s="29">
        <f t="shared" si="55"/>
        <v>2000</v>
      </c>
      <c r="D176" s="29">
        <f t="shared" si="55"/>
        <v>1999</v>
      </c>
      <c r="E176" s="29">
        <f t="shared" si="55"/>
        <v>-1</v>
      </c>
      <c r="F176" s="30">
        <v>0</v>
      </c>
      <c r="G176" s="30">
        <v>0</v>
      </c>
      <c r="H176" s="89">
        <f t="shared" si="56"/>
        <v>0</v>
      </c>
      <c r="I176" s="75">
        <v>0</v>
      </c>
      <c r="J176" s="30">
        <v>0</v>
      </c>
      <c r="K176" s="29">
        <f t="shared" si="57"/>
        <v>0</v>
      </c>
      <c r="L176" s="30">
        <v>2000</v>
      </c>
      <c r="M176" s="30">
        <v>1999</v>
      </c>
      <c r="N176" s="29">
        <f t="shared" si="58"/>
        <v>-1</v>
      </c>
      <c r="O176" s="30">
        <v>0</v>
      </c>
      <c r="P176" s="30">
        <v>0</v>
      </c>
      <c r="Q176" s="29">
        <f t="shared" si="59"/>
        <v>0</v>
      </c>
      <c r="R176" s="30">
        <v>0</v>
      </c>
      <c r="S176" s="30">
        <v>0</v>
      </c>
      <c r="T176" s="29">
        <f t="shared" si="60"/>
        <v>0</v>
      </c>
    </row>
    <row r="177" spans="1:20" s="17" customFormat="1" ht="18" hidden="1">
      <c r="A177" s="102"/>
      <c r="B177" s="12" t="s">
        <v>126</v>
      </c>
      <c r="C177" s="29">
        <f aca="true" t="shared" si="65" ref="C177:E184">SUM(F177,I177,L177,O177,R177)</f>
        <v>1500</v>
      </c>
      <c r="D177" s="29">
        <f t="shared" si="65"/>
        <v>1500</v>
      </c>
      <c r="E177" s="29">
        <f t="shared" si="65"/>
        <v>0</v>
      </c>
      <c r="F177" s="32">
        <v>0</v>
      </c>
      <c r="G177" s="32">
        <v>0</v>
      </c>
      <c r="H177" s="89">
        <f>SUM(G177-F177)</f>
        <v>0</v>
      </c>
      <c r="I177" s="77">
        <v>0</v>
      </c>
      <c r="J177" s="32">
        <v>0</v>
      </c>
      <c r="K177" s="29">
        <f>SUM(J177-I177)</f>
        <v>0</v>
      </c>
      <c r="L177" s="32">
        <v>1500</v>
      </c>
      <c r="M177" s="32">
        <v>1500</v>
      </c>
      <c r="N177" s="29">
        <f>SUM(M177-L177)</f>
        <v>0</v>
      </c>
      <c r="O177" s="32">
        <v>0</v>
      </c>
      <c r="P177" s="32">
        <v>0</v>
      </c>
      <c r="Q177" s="29">
        <f>SUM(P177-O177)</f>
        <v>0</v>
      </c>
      <c r="R177" s="32">
        <v>0</v>
      </c>
      <c r="S177" s="32">
        <v>0</v>
      </c>
      <c r="T177" s="29">
        <f>SUM(S177-R177)</f>
        <v>0</v>
      </c>
    </row>
    <row r="178" spans="1:20" s="17" customFormat="1" ht="18" hidden="1">
      <c r="A178" s="102"/>
      <c r="B178" s="12" t="s">
        <v>127</v>
      </c>
      <c r="C178" s="29">
        <f t="shared" si="65"/>
        <v>2000</v>
      </c>
      <c r="D178" s="29">
        <f t="shared" si="65"/>
        <v>3190</v>
      </c>
      <c r="E178" s="29">
        <f t="shared" si="65"/>
        <v>1190</v>
      </c>
      <c r="F178" s="32">
        <v>0</v>
      </c>
      <c r="G178" s="32">
        <v>0</v>
      </c>
      <c r="H178" s="89">
        <f>SUM(G178-F178)</f>
        <v>0</v>
      </c>
      <c r="I178" s="77">
        <v>0</v>
      </c>
      <c r="J178" s="32">
        <v>0</v>
      </c>
      <c r="K178" s="29">
        <f>SUM(J178-I178)</f>
        <v>0</v>
      </c>
      <c r="L178" s="32">
        <v>2000</v>
      </c>
      <c r="M178" s="32">
        <v>3190</v>
      </c>
      <c r="N178" s="29">
        <f>SUM(M178-L178)</f>
        <v>1190</v>
      </c>
      <c r="O178" s="32">
        <v>0</v>
      </c>
      <c r="P178" s="32">
        <v>0</v>
      </c>
      <c r="Q178" s="29">
        <f>SUM(P178-O178)</f>
        <v>0</v>
      </c>
      <c r="R178" s="32">
        <v>0</v>
      </c>
      <c r="S178" s="32">
        <v>0</v>
      </c>
      <c r="T178" s="29">
        <f>SUM(S178-R178)</f>
        <v>0</v>
      </c>
    </row>
    <row r="179" spans="1:20" s="15" customFormat="1" ht="18" hidden="1">
      <c r="A179" s="102"/>
      <c r="B179" s="11" t="s">
        <v>128</v>
      </c>
      <c r="C179" s="33">
        <f aca="true" t="shared" si="66" ref="C179:S179">SUM(C180,C181,C182,C183,C184)</f>
        <v>9000</v>
      </c>
      <c r="D179" s="33">
        <f t="shared" si="66"/>
        <v>8997</v>
      </c>
      <c r="E179" s="33">
        <f t="shared" si="66"/>
        <v>-3</v>
      </c>
      <c r="F179" s="33">
        <f t="shared" si="66"/>
        <v>0</v>
      </c>
      <c r="G179" s="33">
        <f t="shared" si="66"/>
        <v>0</v>
      </c>
      <c r="H179" s="90">
        <f t="shared" si="66"/>
        <v>0</v>
      </c>
      <c r="I179" s="78">
        <f t="shared" si="66"/>
        <v>0</v>
      </c>
      <c r="J179" s="33">
        <f t="shared" si="66"/>
        <v>0</v>
      </c>
      <c r="K179" s="33">
        <f t="shared" si="66"/>
        <v>0</v>
      </c>
      <c r="L179" s="33">
        <f t="shared" si="66"/>
        <v>9000</v>
      </c>
      <c r="M179" s="33">
        <f t="shared" si="66"/>
        <v>8997</v>
      </c>
      <c r="N179" s="33">
        <f>SUM(N180,N181,N182,N183,N184)</f>
        <v>-3</v>
      </c>
      <c r="O179" s="33">
        <f t="shared" si="66"/>
        <v>0</v>
      </c>
      <c r="P179" s="33">
        <f t="shared" si="66"/>
        <v>0</v>
      </c>
      <c r="Q179" s="33">
        <f t="shared" si="66"/>
        <v>0</v>
      </c>
      <c r="R179" s="33">
        <f t="shared" si="66"/>
        <v>0</v>
      </c>
      <c r="S179" s="33">
        <f t="shared" si="66"/>
        <v>0</v>
      </c>
      <c r="T179" s="33">
        <f>SUM(T180,T181,T182,T183,T184)</f>
        <v>0</v>
      </c>
    </row>
    <row r="180" spans="1:20" s="15" customFormat="1" ht="18" hidden="1">
      <c r="A180" s="102"/>
      <c r="B180" s="13" t="s">
        <v>114</v>
      </c>
      <c r="C180" s="29">
        <f t="shared" si="65"/>
        <v>1000</v>
      </c>
      <c r="D180" s="29">
        <f t="shared" si="65"/>
        <v>1000</v>
      </c>
      <c r="E180" s="29">
        <f t="shared" si="65"/>
        <v>0</v>
      </c>
      <c r="F180" s="32">
        <v>0</v>
      </c>
      <c r="G180" s="32">
        <v>0</v>
      </c>
      <c r="H180" s="89">
        <f aca="true" t="shared" si="67" ref="H180:H185">SUM(G180-F180)</f>
        <v>0</v>
      </c>
      <c r="I180" s="77">
        <v>0</v>
      </c>
      <c r="J180" s="32">
        <v>0</v>
      </c>
      <c r="K180" s="29">
        <f aca="true" t="shared" si="68" ref="K180:K185">SUM(J180-I180)</f>
        <v>0</v>
      </c>
      <c r="L180" s="32">
        <v>1000</v>
      </c>
      <c r="M180" s="32">
        <v>1000</v>
      </c>
      <c r="N180" s="29">
        <f aca="true" t="shared" si="69" ref="N180:N185">SUM(M180-L180)</f>
        <v>0</v>
      </c>
      <c r="O180" s="32">
        <v>0</v>
      </c>
      <c r="P180" s="32">
        <v>0</v>
      </c>
      <c r="Q180" s="29">
        <f aca="true" t="shared" si="70" ref="Q180:Q185">SUM(P180-O180)</f>
        <v>0</v>
      </c>
      <c r="R180" s="32">
        <v>0</v>
      </c>
      <c r="S180" s="32">
        <v>0</v>
      </c>
      <c r="T180" s="29">
        <f aca="true" t="shared" si="71" ref="T180:T185">SUM(S180-R180)</f>
        <v>0</v>
      </c>
    </row>
    <row r="181" spans="1:20" s="15" customFormat="1" ht="18" hidden="1">
      <c r="A181" s="102"/>
      <c r="B181" s="12" t="s">
        <v>129</v>
      </c>
      <c r="C181" s="29">
        <f t="shared" si="65"/>
        <v>1500</v>
      </c>
      <c r="D181" s="29">
        <f t="shared" si="65"/>
        <v>1500</v>
      </c>
      <c r="E181" s="29">
        <f t="shared" si="65"/>
        <v>0</v>
      </c>
      <c r="F181" s="32">
        <v>0</v>
      </c>
      <c r="G181" s="32">
        <v>0</v>
      </c>
      <c r="H181" s="89">
        <f t="shared" si="67"/>
        <v>0</v>
      </c>
      <c r="I181" s="77">
        <v>0</v>
      </c>
      <c r="J181" s="32">
        <v>0</v>
      </c>
      <c r="K181" s="29">
        <f t="shared" si="68"/>
        <v>0</v>
      </c>
      <c r="L181" s="32">
        <v>1500</v>
      </c>
      <c r="M181" s="32">
        <v>1500</v>
      </c>
      <c r="N181" s="29">
        <f t="shared" si="69"/>
        <v>0</v>
      </c>
      <c r="O181" s="32">
        <v>0</v>
      </c>
      <c r="P181" s="32">
        <v>0</v>
      </c>
      <c r="Q181" s="29">
        <f t="shared" si="70"/>
        <v>0</v>
      </c>
      <c r="R181" s="32">
        <v>0</v>
      </c>
      <c r="S181" s="32">
        <v>0</v>
      </c>
      <c r="T181" s="29">
        <f t="shared" si="71"/>
        <v>0</v>
      </c>
    </row>
    <row r="182" spans="1:20" s="15" customFormat="1" ht="18" hidden="1">
      <c r="A182" s="102"/>
      <c r="B182" s="12" t="s">
        <v>124</v>
      </c>
      <c r="C182" s="29">
        <f t="shared" si="65"/>
        <v>1500</v>
      </c>
      <c r="D182" s="29">
        <f t="shared" si="65"/>
        <v>1500</v>
      </c>
      <c r="E182" s="29">
        <f t="shared" si="65"/>
        <v>0</v>
      </c>
      <c r="F182" s="32">
        <v>0</v>
      </c>
      <c r="G182" s="32">
        <v>0</v>
      </c>
      <c r="H182" s="89">
        <f t="shared" si="67"/>
        <v>0</v>
      </c>
      <c r="I182" s="77">
        <v>0</v>
      </c>
      <c r="J182" s="32">
        <v>0</v>
      </c>
      <c r="K182" s="29">
        <f t="shared" si="68"/>
        <v>0</v>
      </c>
      <c r="L182" s="32">
        <v>1500</v>
      </c>
      <c r="M182" s="32">
        <v>1500</v>
      </c>
      <c r="N182" s="29">
        <f t="shared" si="69"/>
        <v>0</v>
      </c>
      <c r="O182" s="32">
        <v>0</v>
      </c>
      <c r="P182" s="32">
        <v>0</v>
      </c>
      <c r="Q182" s="29">
        <f t="shared" si="70"/>
        <v>0</v>
      </c>
      <c r="R182" s="32">
        <v>0</v>
      </c>
      <c r="S182" s="32">
        <v>0</v>
      </c>
      <c r="T182" s="29">
        <f t="shared" si="71"/>
        <v>0</v>
      </c>
    </row>
    <row r="183" spans="1:20" s="15" customFormat="1" ht="18" hidden="1">
      <c r="A183" s="102"/>
      <c r="B183" s="12" t="s">
        <v>125</v>
      </c>
      <c r="C183" s="29">
        <f t="shared" si="65"/>
        <v>3000</v>
      </c>
      <c r="D183" s="29">
        <f t="shared" si="65"/>
        <v>2999</v>
      </c>
      <c r="E183" s="29">
        <f t="shared" si="65"/>
        <v>-1</v>
      </c>
      <c r="F183" s="32">
        <v>0</v>
      </c>
      <c r="G183" s="32">
        <v>0</v>
      </c>
      <c r="H183" s="89">
        <f t="shared" si="67"/>
        <v>0</v>
      </c>
      <c r="I183" s="77">
        <v>0</v>
      </c>
      <c r="J183" s="32">
        <v>0</v>
      </c>
      <c r="K183" s="29">
        <f t="shared" si="68"/>
        <v>0</v>
      </c>
      <c r="L183" s="32">
        <v>3000</v>
      </c>
      <c r="M183" s="32">
        <v>2999</v>
      </c>
      <c r="N183" s="29">
        <f t="shared" si="69"/>
        <v>-1</v>
      </c>
      <c r="O183" s="32">
        <v>0</v>
      </c>
      <c r="P183" s="32">
        <v>0</v>
      </c>
      <c r="Q183" s="29">
        <f t="shared" si="70"/>
        <v>0</v>
      </c>
      <c r="R183" s="32">
        <v>0</v>
      </c>
      <c r="S183" s="32">
        <v>0</v>
      </c>
      <c r="T183" s="29">
        <f t="shared" si="71"/>
        <v>0</v>
      </c>
    </row>
    <row r="184" spans="1:20" s="15" customFormat="1" ht="18" hidden="1">
      <c r="A184" s="102"/>
      <c r="B184" s="12" t="s">
        <v>127</v>
      </c>
      <c r="C184" s="29">
        <f t="shared" si="65"/>
        <v>2000</v>
      </c>
      <c r="D184" s="29">
        <f t="shared" si="65"/>
        <v>1998</v>
      </c>
      <c r="E184" s="29">
        <f t="shared" si="65"/>
        <v>-2</v>
      </c>
      <c r="F184" s="32">
        <v>0</v>
      </c>
      <c r="G184" s="32">
        <v>0</v>
      </c>
      <c r="H184" s="89">
        <f t="shared" si="67"/>
        <v>0</v>
      </c>
      <c r="I184" s="77">
        <v>0</v>
      </c>
      <c r="J184" s="32">
        <v>0</v>
      </c>
      <c r="K184" s="29">
        <f t="shared" si="68"/>
        <v>0</v>
      </c>
      <c r="L184" s="32">
        <v>2000</v>
      </c>
      <c r="M184" s="32">
        <v>1998</v>
      </c>
      <c r="N184" s="29">
        <f t="shared" si="69"/>
        <v>-2</v>
      </c>
      <c r="O184" s="32">
        <v>0</v>
      </c>
      <c r="P184" s="32">
        <v>0</v>
      </c>
      <c r="Q184" s="29">
        <f t="shared" si="70"/>
        <v>0</v>
      </c>
      <c r="R184" s="32">
        <v>0</v>
      </c>
      <c r="S184" s="32">
        <v>0</v>
      </c>
      <c r="T184" s="29">
        <f t="shared" si="71"/>
        <v>0</v>
      </c>
    </row>
    <row r="185" spans="1:20" s="15" customFormat="1" ht="18" hidden="1">
      <c r="A185" s="102"/>
      <c r="B185" s="20" t="s">
        <v>130</v>
      </c>
      <c r="C185" s="35">
        <f>SUM(F185,I185,L185,O185,R185)</f>
        <v>45000</v>
      </c>
      <c r="D185" s="35">
        <f>SUM(G185,J185,M185,P185,S185)</f>
        <v>45000</v>
      </c>
      <c r="E185" s="35">
        <f>SUM(H185,K185,N185,Q185,T185)</f>
        <v>0</v>
      </c>
      <c r="F185" s="36">
        <v>0</v>
      </c>
      <c r="G185" s="36">
        <v>0</v>
      </c>
      <c r="H185" s="92">
        <f t="shared" si="67"/>
        <v>0</v>
      </c>
      <c r="I185" s="80">
        <v>45000</v>
      </c>
      <c r="J185" s="36">
        <v>45000</v>
      </c>
      <c r="K185" s="35">
        <f t="shared" si="68"/>
        <v>0</v>
      </c>
      <c r="L185" s="36">
        <v>0</v>
      </c>
      <c r="M185" s="36">
        <v>0</v>
      </c>
      <c r="N185" s="35">
        <f t="shared" si="69"/>
        <v>0</v>
      </c>
      <c r="O185" s="36">
        <v>0</v>
      </c>
      <c r="P185" s="36">
        <v>0</v>
      </c>
      <c r="Q185" s="35">
        <f t="shared" si="70"/>
        <v>0</v>
      </c>
      <c r="R185" s="36">
        <v>0</v>
      </c>
      <c r="S185" s="36">
        <v>0</v>
      </c>
      <c r="T185" s="35">
        <f t="shared" si="71"/>
        <v>0</v>
      </c>
    </row>
    <row r="186" spans="1:20" s="15" customFormat="1" ht="18" hidden="1">
      <c r="A186" s="102"/>
      <c r="B186" s="11" t="s">
        <v>131</v>
      </c>
      <c r="C186" s="33">
        <f>SUM(C187,C188,C189,C190,C191,C192,C193,C194,C195,C196,C197,C198,C199,C200,C201)</f>
        <v>49091</v>
      </c>
      <c r="D186" s="33">
        <f aca="true" t="shared" si="72" ref="D186:T186">SUM(D187,D188,D189,D190,D191,D192,D193,D194,D195,D196,D197,D198,D199,D200,D201)</f>
        <v>60678</v>
      </c>
      <c r="E186" s="33">
        <f t="shared" si="72"/>
        <v>11587</v>
      </c>
      <c r="F186" s="33">
        <f t="shared" si="72"/>
        <v>0</v>
      </c>
      <c r="G186" s="33">
        <f t="shared" si="72"/>
        <v>0</v>
      </c>
      <c r="H186" s="90">
        <f t="shared" si="72"/>
        <v>0</v>
      </c>
      <c r="I186" s="78">
        <f t="shared" si="72"/>
        <v>0</v>
      </c>
      <c r="J186" s="33">
        <f t="shared" si="72"/>
        <v>0</v>
      </c>
      <c r="K186" s="33">
        <f t="shared" si="72"/>
        <v>0</v>
      </c>
      <c r="L186" s="33">
        <f t="shared" si="72"/>
        <v>49091</v>
      </c>
      <c r="M186" s="33">
        <f t="shared" si="72"/>
        <v>60678</v>
      </c>
      <c r="N186" s="33">
        <f t="shared" si="72"/>
        <v>11587</v>
      </c>
      <c r="O186" s="33">
        <f t="shared" si="72"/>
        <v>0</v>
      </c>
      <c r="P186" s="33">
        <f t="shared" si="72"/>
        <v>0</v>
      </c>
      <c r="Q186" s="33">
        <f t="shared" si="72"/>
        <v>0</v>
      </c>
      <c r="R186" s="33">
        <f t="shared" si="72"/>
        <v>0</v>
      </c>
      <c r="S186" s="33">
        <f t="shared" si="72"/>
        <v>0</v>
      </c>
      <c r="T186" s="33">
        <f t="shared" si="72"/>
        <v>0</v>
      </c>
    </row>
    <row r="187" spans="1:20" s="15" customFormat="1" ht="18" hidden="1">
      <c r="A187" s="102"/>
      <c r="B187" s="12" t="s">
        <v>110</v>
      </c>
      <c r="C187" s="29">
        <f aca="true" t="shared" si="73" ref="C187:E204">SUM(F187,I187,L187,O187,R187)</f>
        <v>500</v>
      </c>
      <c r="D187" s="29">
        <f t="shared" si="73"/>
        <v>500</v>
      </c>
      <c r="E187" s="29">
        <f t="shared" si="73"/>
        <v>0</v>
      </c>
      <c r="F187" s="32">
        <v>0</v>
      </c>
      <c r="G187" s="32">
        <v>0</v>
      </c>
      <c r="H187" s="89">
        <f aca="true" t="shared" si="74" ref="H187:H229">SUM(G187-F187)</f>
        <v>0</v>
      </c>
      <c r="I187" s="77">
        <v>0</v>
      </c>
      <c r="J187" s="32">
        <v>0</v>
      </c>
      <c r="K187" s="29">
        <f aca="true" t="shared" si="75" ref="K187:K229">SUM(J187-I187)</f>
        <v>0</v>
      </c>
      <c r="L187" s="32">
        <v>500</v>
      </c>
      <c r="M187" s="32">
        <v>500</v>
      </c>
      <c r="N187" s="29">
        <f aca="true" t="shared" si="76" ref="N187:N229">SUM(M187-L187)</f>
        <v>0</v>
      </c>
      <c r="O187" s="32">
        <v>0</v>
      </c>
      <c r="P187" s="32">
        <v>0</v>
      </c>
      <c r="Q187" s="29">
        <f aca="true" t="shared" si="77" ref="Q187:Q229">SUM(P187-O187)</f>
        <v>0</v>
      </c>
      <c r="R187" s="32">
        <v>0</v>
      </c>
      <c r="S187" s="32">
        <v>0</v>
      </c>
      <c r="T187" s="29">
        <f aca="true" t="shared" si="78" ref="T187:T229">SUM(S187-R187)</f>
        <v>0</v>
      </c>
    </row>
    <row r="188" spans="1:20" s="15" customFormat="1" ht="18" hidden="1">
      <c r="A188" s="102"/>
      <c r="B188" s="12" t="s">
        <v>132</v>
      </c>
      <c r="C188" s="29">
        <f t="shared" si="73"/>
        <v>2500</v>
      </c>
      <c r="D188" s="29">
        <f t="shared" si="73"/>
        <v>2494</v>
      </c>
      <c r="E188" s="29">
        <f t="shared" si="73"/>
        <v>-6</v>
      </c>
      <c r="F188" s="32">
        <v>0</v>
      </c>
      <c r="G188" s="32">
        <v>0</v>
      </c>
      <c r="H188" s="89">
        <f t="shared" si="74"/>
        <v>0</v>
      </c>
      <c r="I188" s="77">
        <v>0</v>
      </c>
      <c r="J188" s="32">
        <v>0</v>
      </c>
      <c r="K188" s="29">
        <f t="shared" si="75"/>
        <v>0</v>
      </c>
      <c r="L188" s="32">
        <v>2500</v>
      </c>
      <c r="M188" s="32">
        <v>2494</v>
      </c>
      <c r="N188" s="29">
        <f t="shared" si="76"/>
        <v>-6</v>
      </c>
      <c r="O188" s="32">
        <v>0</v>
      </c>
      <c r="P188" s="32">
        <v>0</v>
      </c>
      <c r="Q188" s="29">
        <f t="shared" si="77"/>
        <v>0</v>
      </c>
      <c r="R188" s="32">
        <v>0</v>
      </c>
      <c r="S188" s="32">
        <v>0</v>
      </c>
      <c r="T188" s="29">
        <f t="shared" si="78"/>
        <v>0</v>
      </c>
    </row>
    <row r="189" spans="1:20" s="21" customFormat="1" ht="18" hidden="1">
      <c r="A189" s="102"/>
      <c r="B189" s="12" t="s">
        <v>121</v>
      </c>
      <c r="C189" s="29">
        <f t="shared" si="73"/>
        <v>591</v>
      </c>
      <c r="D189" s="29">
        <f t="shared" si="73"/>
        <v>591</v>
      </c>
      <c r="E189" s="29">
        <f t="shared" si="73"/>
        <v>0</v>
      </c>
      <c r="F189" s="32">
        <v>0</v>
      </c>
      <c r="G189" s="32">
        <v>0</v>
      </c>
      <c r="H189" s="89">
        <f t="shared" si="74"/>
        <v>0</v>
      </c>
      <c r="I189" s="77">
        <v>0</v>
      </c>
      <c r="J189" s="32">
        <v>0</v>
      </c>
      <c r="K189" s="29">
        <f t="shared" si="75"/>
        <v>0</v>
      </c>
      <c r="L189" s="32">
        <v>591</v>
      </c>
      <c r="M189" s="32">
        <v>591</v>
      </c>
      <c r="N189" s="29">
        <f t="shared" si="76"/>
        <v>0</v>
      </c>
      <c r="O189" s="32">
        <v>0</v>
      </c>
      <c r="P189" s="32">
        <v>0</v>
      </c>
      <c r="Q189" s="29">
        <f t="shared" si="77"/>
        <v>0</v>
      </c>
      <c r="R189" s="32">
        <v>0</v>
      </c>
      <c r="S189" s="32">
        <v>0</v>
      </c>
      <c r="T189" s="29">
        <f t="shared" si="78"/>
        <v>0</v>
      </c>
    </row>
    <row r="190" spans="1:20" s="21" customFormat="1" ht="18" hidden="1">
      <c r="A190" s="102"/>
      <c r="B190" s="12" t="s">
        <v>133</v>
      </c>
      <c r="C190" s="29">
        <f t="shared" si="73"/>
        <v>25000</v>
      </c>
      <c r="D190" s="29">
        <f t="shared" si="73"/>
        <v>25000</v>
      </c>
      <c r="E190" s="29">
        <f t="shared" si="73"/>
        <v>0</v>
      </c>
      <c r="F190" s="32">
        <v>0</v>
      </c>
      <c r="G190" s="32">
        <v>0</v>
      </c>
      <c r="H190" s="89">
        <f t="shared" si="74"/>
        <v>0</v>
      </c>
      <c r="I190" s="77">
        <v>0</v>
      </c>
      <c r="J190" s="32">
        <v>0</v>
      </c>
      <c r="K190" s="29">
        <f t="shared" si="75"/>
        <v>0</v>
      </c>
      <c r="L190" s="32">
        <v>25000</v>
      </c>
      <c r="M190" s="32">
        <v>25000</v>
      </c>
      <c r="N190" s="29">
        <f t="shared" si="76"/>
        <v>0</v>
      </c>
      <c r="O190" s="32">
        <v>0</v>
      </c>
      <c r="P190" s="32">
        <v>0</v>
      </c>
      <c r="Q190" s="29">
        <f t="shared" si="77"/>
        <v>0</v>
      </c>
      <c r="R190" s="32">
        <v>0</v>
      </c>
      <c r="S190" s="32">
        <v>0</v>
      </c>
      <c r="T190" s="29">
        <f t="shared" si="78"/>
        <v>0</v>
      </c>
    </row>
    <row r="191" spans="1:20" s="21" customFormat="1" ht="18" hidden="1">
      <c r="A191" s="102"/>
      <c r="B191" s="12" t="s">
        <v>45</v>
      </c>
      <c r="C191" s="29">
        <f t="shared" si="73"/>
        <v>3000</v>
      </c>
      <c r="D191" s="29">
        <f t="shared" si="73"/>
        <v>3000</v>
      </c>
      <c r="E191" s="29">
        <f t="shared" si="73"/>
        <v>0</v>
      </c>
      <c r="F191" s="32">
        <v>0</v>
      </c>
      <c r="G191" s="32">
        <v>0</v>
      </c>
      <c r="H191" s="89">
        <f t="shared" si="74"/>
        <v>0</v>
      </c>
      <c r="I191" s="77">
        <v>0</v>
      </c>
      <c r="J191" s="32">
        <v>0</v>
      </c>
      <c r="K191" s="29">
        <f t="shared" si="75"/>
        <v>0</v>
      </c>
      <c r="L191" s="32">
        <v>3000</v>
      </c>
      <c r="M191" s="32">
        <v>3000</v>
      </c>
      <c r="N191" s="29">
        <f t="shared" si="76"/>
        <v>0</v>
      </c>
      <c r="O191" s="32">
        <v>0</v>
      </c>
      <c r="P191" s="32">
        <v>0</v>
      </c>
      <c r="Q191" s="29">
        <f t="shared" si="77"/>
        <v>0</v>
      </c>
      <c r="R191" s="32">
        <v>0</v>
      </c>
      <c r="S191" s="32">
        <v>0</v>
      </c>
      <c r="T191" s="29">
        <f t="shared" si="78"/>
        <v>0</v>
      </c>
    </row>
    <row r="192" spans="1:20" s="21" customFormat="1" ht="18" hidden="1">
      <c r="A192" s="102"/>
      <c r="B192" s="12" t="s">
        <v>134</v>
      </c>
      <c r="C192" s="29">
        <f t="shared" si="73"/>
        <v>2500</v>
      </c>
      <c r="D192" s="29">
        <f t="shared" si="73"/>
        <v>2499</v>
      </c>
      <c r="E192" s="29">
        <f t="shared" si="73"/>
        <v>-1</v>
      </c>
      <c r="F192" s="32">
        <v>0</v>
      </c>
      <c r="G192" s="32">
        <v>0</v>
      </c>
      <c r="H192" s="89">
        <f t="shared" si="74"/>
        <v>0</v>
      </c>
      <c r="I192" s="77">
        <v>0</v>
      </c>
      <c r="J192" s="32">
        <v>0</v>
      </c>
      <c r="K192" s="29">
        <f t="shared" si="75"/>
        <v>0</v>
      </c>
      <c r="L192" s="32">
        <v>2500</v>
      </c>
      <c r="M192" s="32">
        <v>2499</v>
      </c>
      <c r="N192" s="29">
        <f t="shared" si="76"/>
        <v>-1</v>
      </c>
      <c r="O192" s="32">
        <v>0</v>
      </c>
      <c r="P192" s="32">
        <v>0</v>
      </c>
      <c r="Q192" s="29">
        <f t="shared" si="77"/>
        <v>0</v>
      </c>
      <c r="R192" s="32">
        <v>0</v>
      </c>
      <c r="S192" s="32">
        <v>0</v>
      </c>
      <c r="T192" s="29">
        <f t="shared" si="78"/>
        <v>0</v>
      </c>
    </row>
    <row r="193" spans="1:20" s="21" customFormat="1" ht="18" hidden="1">
      <c r="A193" s="102"/>
      <c r="B193" s="12" t="s">
        <v>135</v>
      </c>
      <c r="C193" s="29">
        <f t="shared" si="73"/>
        <v>2500</v>
      </c>
      <c r="D193" s="29">
        <f t="shared" si="73"/>
        <v>2500</v>
      </c>
      <c r="E193" s="29">
        <f t="shared" si="73"/>
        <v>0</v>
      </c>
      <c r="F193" s="32">
        <v>0</v>
      </c>
      <c r="G193" s="32">
        <v>0</v>
      </c>
      <c r="H193" s="89">
        <f t="shared" si="74"/>
        <v>0</v>
      </c>
      <c r="I193" s="77">
        <v>0</v>
      </c>
      <c r="J193" s="32">
        <v>0</v>
      </c>
      <c r="K193" s="29">
        <f t="shared" si="75"/>
        <v>0</v>
      </c>
      <c r="L193" s="32">
        <v>2500</v>
      </c>
      <c r="M193" s="32">
        <v>2500</v>
      </c>
      <c r="N193" s="29">
        <f t="shared" si="76"/>
        <v>0</v>
      </c>
      <c r="O193" s="32">
        <v>0</v>
      </c>
      <c r="P193" s="32">
        <v>0</v>
      </c>
      <c r="Q193" s="29">
        <f t="shared" si="77"/>
        <v>0</v>
      </c>
      <c r="R193" s="32">
        <v>0</v>
      </c>
      <c r="S193" s="32">
        <v>0</v>
      </c>
      <c r="T193" s="29">
        <f t="shared" si="78"/>
        <v>0</v>
      </c>
    </row>
    <row r="194" spans="1:20" s="21" customFormat="1" ht="18" hidden="1">
      <c r="A194" s="102"/>
      <c r="B194" s="12" t="s">
        <v>129</v>
      </c>
      <c r="C194" s="29">
        <f t="shared" si="73"/>
        <v>1500</v>
      </c>
      <c r="D194" s="29">
        <f t="shared" si="73"/>
        <v>1499</v>
      </c>
      <c r="E194" s="29">
        <f t="shared" si="73"/>
        <v>-1</v>
      </c>
      <c r="F194" s="32">
        <v>0</v>
      </c>
      <c r="G194" s="32">
        <v>0</v>
      </c>
      <c r="H194" s="89">
        <f t="shared" si="74"/>
        <v>0</v>
      </c>
      <c r="I194" s="77">
        <v>0</v>
      </c>
      <c r="J194" s="32">
        <v>0</v>
      </c>
      <c r="K194" s="29">
        <f t="shared" si="75"/>
        <v>0</v>
      </c>
      <c r="L194" s="32">
        <v>1500</v>
      </c>
      <c r="M194" s="32">
        <v>1499</v>
      </c>
      <c r="N194" s="29">
        <f t="shared" si="76"/>
        <v>-1</v>
      </c>
      <c r="O194" s="32">
        <v>0</v>
      </c>
      <c r="P194" s="32">
        <v>0</v>
      </c>
      <c r="Q194" s="29">
        <f t="shared" si="77"/>
        <v>0</v>
      </c>
      <c r="R194" s="32">
        <v>0</v>
      </c>
      <c r="S194" s="32">
        <v>0</v>
      </c>
      <c r="T194" s="29">
        <f t="shared" si="78"/>
        <v>0</v>
      </c>
    </row>
    <row r="195" spans="1:20" s="21" customFormat="1" ht="18" hidden="1">
      <c r="A195" s="102"/>
      <c r="B195" s="12" t="s">
        <v>83</v>
      </c>
      <c r="C195" s="29">
        <f t="shared" si="73"/>
        <v>0</v>
      </c>
      <c r="D195" s="29">
        <f t="shared" si="73"/>
        <v>600</v>
      </c>
      <c r="E195" s="29">
        <f t="shared" si="73"/>
        <v>600</v>
      </c>
      <c r="F195" s="32">
        <v>0</v>
      </c>
      <c r="G195" s="32">
        <v>0</v>
      </c>
      <c r="H195" s="89">
        <f>SUM(G195-F195)</f>
        <v>0</v>
      </c>
      <c r="I195" s="77">
        <v>0</v>
      </c>
      <c r="J195" s="32">
        <v>0</v>
      </c>
      <c r="K195" s="29">
        <f>SUM(J195-I195)</f>
        <v>0</v>
      </c>
      <c r="L195" s="32">
        <v>0</v>
      </c>
      <c r="M195" s="32">
        <v>600</v>
      </c>
      <c r="N195" s="29">
        <f>SUM(M195-L195)</f>
        <v>600</v>
      </c>
      <c r="O195" s="32">
        <v>0</v>
      </c>
      <c r="P195" s="32">
        <v>0</v>
      </c>
      <c r="Q195" s="29">
        <f>SUM(P195-O195)</f>
        <v>0</v>
      </c>
      <c r="R195" s="32">
        <v>0</v>
      </c>
      <c r="S195" s="32">
        <v>0</v>
      </c>
      <c r="T195" s="29">
        <f>SUM(S195-R195)</f>
        <v>0</v>
      </c>
    </row>
    <row r="196" spans="1:20" s="21" customFormat="1" ht="18" hidden="1">
      <c r="A196" s="102"/>
      <c r="B196" s="13" t="s">
        <v>84</v>
      </c>
      <c r="C196" s="29">
        <f t="shared" si="73"/>
        <v>1000</v>
      </c>
      <c r="D196" s="29">
        <f t="shared" si="73"/>
        <v>0</v>
      </c>
      <c r="E196" s="29">
        <f t="shared" si="73"/>
        <v>-1000</v>
      </c>
      <c r="F196" s="32">
        <v>0</v>
      </c>
      <c r="G196" s="32">
        <v>0</v>
      </c>
      <c r="H196" s="89">
        <f t="shared" si="74"/>
        <v>0</v>
      </c>
      <c r="I196" s="77">
        <v>0</v>
      </c>
      <c r="J196" s="32">
        <v>0</v>
      </c>
      <c r="K196" s="29">
        <f t="shared" si="75"/>
        <v>0</v>
      </c>
      <c r="L196" s="32">
        <v>1000</v>
      </c>
      <c r="M196" s="32">
        <v>0</v>
      </c>
      <c r="N196" s="29">
        <f t="shared" si="76"/>
        <v>-1000</v>
      </c>
      <c r="O196" s="32">
        <v>0</v>
      </c>
      <c r="P196" s="32">
        <v>0</v>
      </c>
      <c r="Q196" s="29">
        <f t="shared" si="77"/>
        <v>0</v>
      </c>
      <c r="R196" s="32">
        <v>0</v>
      </c>
      <c r="S196" s="32">
        <v>0</v>
      </c>
      <c r="T196" s="29">
        <f t="shared" si="78"/>
        <v>0</v>
      </c>
    </row>
    <row r="197" spans="1:20" s="21" customFormat="1" ht="18" hidden="1">
      <c r="A197" s="102"/>
      <c r="B197" s="12" t="s">
        <v>123</v>
      </c>
      <c r="C197" s="29">
        <f t="shared" si="73"/>
        <v>2500</v>
      </c>
      <c r="D197" s="29">
        <f t="shared" si="73"/>
        <v>2499</v>
      </c>
      <c r="E197" s="29">
        <f t="shared" si="73"/>
        <v>-1</v>
      </c>
      <c r="F197" s="32">
        <v>0</v>
      </c>
      <c r="G197" s="32">
        <v>0</v>
      </c>
      <c r="H197" s="89">
        <f t="shared" si="74"/>
        <v>0</v>
      </c>
      <c r="I197" s="77">
        <v>0</v>
      </c>
      <c r="J197" s="32">
        <v>0</v>
      </c>
      <c r="K197" s="29">
        <f t="shared" si="75"/>
        <v>0</v>
      </c>
      <c r="L197" s="32">
        <v>2500</v>
      </c>
      <c r="M197" s="32">
        <v>2499</v>
      </c>
      <c r="N197" s="29">
        <f t="shared" si="76"/>
        <v>-1</v>
      </c>
      <c r="O197" s="32">
        <v>0</v>
      </c>
      <c r="P197" s="32">
        <v>0</v>
      </c>
      <c r="Q197" s="29">
        <f t="shared" si="77"/>
        <v>0</v>
      </c>
      <c r="R197" s="32">
        <v>0</v>
      </c>
      <c r="S197" s="32">
        <v>0</v>
      </c>
      <c r="T197" s="29">
        <f t="shared" si="78"/>
        <v>0</v>
      </c>
    </row>
    <row r="198" spans="1:20" s="21" customFormat="1" ht="18" hidden="1">
      <c r="A198" s="102"/>
      <c r="B198" s="12" t="s">
        <v>225</v>
      </c>
      <c r="C198" s="29">
        <f t="shared" si="73"/>
        <v>0</v>
      </c>
      <c r="D198" s="29">
        <f t="shared" si="73"/>
        <v>12000</v>
      </c>
      <c r="E198" s="29">
        <f t="shared" si="73"/>
        <v>12000</v>
      </c>
      <c r="F198" s="32">
        <v>0</v>
      </c>
      <c r="G198" s="32">
        <v>0</v>
      </c>
      <c r="H198" s="89">
        <f>SUM(G198-F198)</f>
        <v>0</v>
      </c>
      <c r="I198" s="77">
        <v>0</v>
      </c>
      <c r="J198" s="32">
        <v>0</v>
      </c>
      <c r="K198" s="29">
        <f>SUM(J198-I198)</f>
        <v>0</v>
      </c>
      <c r="L198" s="32">
        <v>0</v>
      </c>
      <c r="M198" s="32">
        <v>12000</v>
      </c>
      <c r="N198" s="29">
        <f>SUM(M198-L198)</f>
        <v>12000</v>
      </c>
      <c r="O198" s="32">
        <v>0</v>
      </c>
      <c r="P198" s="32">
        <v>0</v>
      </c>
      <c r="Q198" s="29">
        <f>SUM(P198-O198)</f>
        <v>0</v>
      </c>
      <c r="R198" s="32">
        <v>0</v>
      </c>
      <c r="S198" s="32">
        <v>0</v>
      </c>
      <c r="T198" s="29">
        <f>SUM(S198-R198)</f>
        <v>0</v>
      </c>
    </row>
    <row r="199" spans="1:20" s="16" customFormat="1" ht="18" hidden="1">
      <c r="A199" s="102"/>
      <c r="B199" s="13" t="s">
        <v>136</v>
      </c>
      <c r="C199" s="29">
        <f t="shared" si="73"/>
        <v>1500</v>
      </c>
      <c r="D199" s="29">
        <f t="shared" si="73"/>
        <v>1500</v>
      </c>
      <c r="E199" s="29">
        <f t="shared" si="73"/>
        <v>0</v>
      </c>
      <c r="F199" s="32">
        <v>0</v>
      </c>
      <c r="G199" s="32">
        <v>0</v>
      </c>
      <c r="H199" s="89">
        <f t="shared" si="74"/>
        <v>0</v>
      </c>
      <c r="I199" s="77">
        <v>0</v>
      </c>
      <c r="J199" s="32">
        <v>0</v>
      </c>
      <c r="K199" s="29">
        <f t="shared" si="75"/>
        <v>0</v>
      </c>
      <c r="L199" s="32">
        <v>1500</v>
      </c>
      <c r="M199" s="32">
        <v>1500</v>
      </c>
      <c r="N199" s="29">
        <f t="shared" si="76"/>
        <v>0</v>
      </c>
      <c r="O199" s="32">
        <v>0</v>
      </c>
      <c r="P199" s="32">
        <v>0</v>
      </c>
      <c r="Q199" s="29">
        <f t="shared" si="77"/>
        <v>0</v>
      </c>
      <c r="R199" s="32">
        <v>0</v>
      </c>
      <c r="S199" s="32">
        <v>0</v>
      </c>
      <c r="T199" s="29">
        <f t="shared" si="78"/>
        <v>0</v>
      </c>
    </row>
    <row r="200" spans="1:20" s="10" customFormat="1" ht="18" hidden="1">
      <c r="A200" s="102"/>
      <c r="B200" s="12" t="s">
        <v>85</v>
      </c>
      <c r="C200" s="29">
        <f t="shared" si="73"/>
        <v>2000</v>
      </c>
      <c r="D200" s="29">
        <f t="shared" si="73"/>
        <v>1998</v>
      </c>
      <c r="E200" s="29">
        <f t="shared" si="73"/>
        <v>-2</v>
      </c>
      <c r="F200" s="30">
        <v>0</v>
      </c>
      <c r="G200" s="30">
        <v>0</v>
      </c>
      <c r="H200" s="89">
        <f t="shared" si="74"/>
        <v>0</v>
      </c>
      <c r="I200" s="75">
        <v>0</v>
      </c>
      <c r="J200" s="30">
        <v>0</v>
      </c>
      <c r="K200" s="29">
        <f t="shared" si="75"/>
        <v>0</v>
      </c>
      <c r="L200" s="30">
        <v>2000</v>
      </c>
      <c r="M200" s="30">
        <v>1998</v>
      </c>
      <c r="N200" s="29">
        <f t="shared" si="76"/>
        <v>-2</v>
      </c>
      <c r="O200" s="30">
        <v>0</v>
      </c>
      <c r="P200" s="30">
        <v>0</v>
      </c>
      <c r="Q200" s="29">
        <f t="shared" si="77"/>
        <v>0</v>
      </c>
      <c r="R200" s="30">
        <v>0</v>
      </c>
      <c r="S200" s="30">
        <v>0</v>
      </c>
      <c r="T200" s="29">
        <f t="shared" si="78"/>
        <v>0</v>
      </c>
    </row>
    <row r="201" spans="1:20" s="16" customFormat="1" ht="18" hidden="1">
      <c r="A201" s="102"/>
      <c r="B201" s="12" t="s">
        <v>118</v>
      </c>
      <c r="C201" s="29">
        <f t="shared" si="73"/>
        <v>4000</v>
      </c>
      <c r="D201" s="29">
        <f t="shared" si="73"/>
        <v>3998</v>
      </c>
      <c r="E201" s="29">
        <f t="shared" si="73"/>
        <v>-2</v>
      </c>
      <c r="F201" s="32">
        <v>0</v>
      </c>
      <c r="G201" s="32">
        <v>0</v>
      </c>
      <c r="H201" s="89">
        <f t="shared" si="74"/>
        <v>0</v>
      </c>
      <c r="I201" s="77">
        <v>0</v>
      </c>
      <c r="J201" s="32">
        <v>0</v>
      </c>
      <c r="K201" s="29">
        <f t="shared" si="75"/>
        <v>0</v>
      </c>
      <c r="L201" s="32">
        <v>4000</v>
      </c>
      <c r="M201" s="32">
        <v>3998</v>
      </c>
      <c r="N201" s="29">
        <f t="shared" si="76"/>
        <v>-2</v>
      </c>
      <c r="O201" s="32">
        <v>0</v>
      </c>
      <c r="P201" s="32">
        <v>0</v>
      </c>
      <c r="Q201" s="29">
        <f t="shared" si="77"/>
        <v>0</v>
      </c>
      <c r="R201" s="32">
        <v>0</v>
      </c>
      <c r="S201" s="32">
        <v>0</v>
      </c>
      <c r="T201" s="29">
        <f t="shared" si="78"/>
        <v>0</v>
      </c>
    </row>
    <row r="202" spans="1:20" s="16" customFormat="1" ht="18" hidden="1">
      <c r="A202" s="102"/>
      <c r="B202" s="11" t="s">
        <v>137</v>
      </c>
      <c r="C202" s="33">
        <f>SUM(C203,C204,C205,C206,C207)</f>
        <v>10000</v>
      </c>
      <c r="D202" s="33">
        <f aca="true" t="shared" si="79" ref="D202:S202">SUM(D203,D204,D205,D206,D207)</f>
        <v>9995</v>
      </c>
      <c r="E202" s="33">
        <f t="shared" si="79"/>
        <v>-5</v>
      </c>
      <c r="F202" s="33">
        <f t="shared" si="79"/>
        <v>0</v>
      </c>
      <c r="G202" s="33">
        <f t="shared" si="79"/>
        <v>0</v>
      </c>
      <c r="H202" s="90">
        <f t="shared" si="79"/>
        <v>0</v>
      </c>
      <c r="I202" s="78">
        <f t="shared" si="79"/>
        <v>0</v>
      </c>
      <c r="J202" s="33">
        <f t="shared" si="79"/>
        <v>0</v>
      </c>
      <c r="K202" s="33">
        <f t="shared" si="79"/>
        <v>0</v>
      </c>
      <c r="L202" s="33">
        <f t="shared" si="79"/>
        <v>10000</v>
      </c>
      <c r="M202" s="33">
        <f t="shared" si="79"/>
        <v>9995</v>
      </c>
      <c r="N202" s="33">
        <f>SUM(N203,N204,N205,N206,N207)</f>
        <v>-5</v>
      </c>
      <c r="O202" s="33">
        <f t="shared" si="79"/>
        <v>0</v>
      </c>
      <c r="P202" s="33">
        <f t="shared" si="79"/>
        <v>0</v>
      </c>
      <c r="Q202" s="33">
        <f t="shared" si="79"/>
        <v>0</v>
      </c>
      <c r="R202" s="33">
        <f t="shared" si="79"/>
        <v>0</v>
      </c>
      <c r="S202" s="33">
        <f t="shared" si="79"/>
        <v>0</v>
      </c>
      <c r="T202" s="33">
        <f>SUM(T203,T204,T205,T206,T207)</f>
        <v>0</v>
      </c>
    </row>
    <row r="203" spans="1:20" s="16" customFormat="1" ht="18" hidden="1">
      <c r="A203" s="102"/>
      <c r="B203" s="13" t="s">
        <v>111</v>
      </c>
      <c r="C203" s="29">
        <f t="shared" si="73"/>
        <v>1500</v>
      </c>
      <c r="D203" s="29">
        <f t="shared" si="73"/>
        <v>1499</v>
      </c>
      <c r="E203" s="29">
        <f t="shared" si="73"/>
        <v>-1</v>
      </c>
      <c r="F203" s="32">
        <v>0</v>
      </c>
      <c r="G203" s="32">
        <v>0</v>
      </c>
      <c r="H203" s="89">
        <f t="shared" si="74"/>
        <v>0</v>
      </c>
      <c r="I203" s="77">
        <v>0</v>
      </c>
      <c r="J203" s="32">
        <v>0</v>
      </c>
      <c r="K203" s="29">
        <f t="shared" si="75"/>
        <v>0</v>
      </c>
      <c r="L203" s="32">
        <v>1500</v>
      </c>
      <c r="M203" s="32">
        <v>1499</v>
      </c>
      <c r="N203" s="29">
        <f t="shared" si="76"/>
        <v>-1</v>
      </c>
      <c r="O203" s="32">
        <v>0</v>
      </c>
      <c r="P203" s="32">
        <v>0</v>
      </c>
      <c r="Q203" s="29">
        <f t="shared" si="77"/>
        <v>0</v>
      </c>
      <c r="R203" s="32">
        <v>0</v>
      </c>
      <c r="S203" s="32">
        <v>0</v>
      </c>
      <c r="T203" s="29">
        <f t="shared" si="78"/>
        <v>0</v>
      </c>
    </row>
    <row r="204" spans="1:20" s="16" customFormat="1" ht="18" hidden="1">
      <c r="A204" s="102"/>
      <c r="B204" s="12" t="s">
        <v>138</v>
      </c>
      <c r="C204" s="29">
        <f t="shared" si="73"/>
        <v>4000</v>
      </c>
      <c r="D204" s="29">
        <f t="shared" si="73"/>
        <v>3997</v>
      </c>
      <c r="E204" s="29">
        <f t="shared" si="73"/>
        <v>-3</v>
      </c>
      <c r="F204" s="32">
        <v>0</v>
      </c>
      <c r="G204" s="32">
        <v>0</v>
      </c>
      <c r="H204" s="89">
        <f t="shared" si="74"/>
        <v>0</v>
      </c>
      <c r="I204" s="77">
        <v>0</v>
      </c>
      <c r="J204" s="32">
        <v>0</v>
      </c>
      <c r="K204" s="29">
        <f t="shared" si="75"/>
        <v>0</v>
      </c>
      <c r="L204" s="32">
        <v>4000</v>
      </c>
      <c r="M204" s="32">
        <v>3997</v>
      </c>
      <c r="N204" s="29">
        <f t="shared" si="76"/>
        <v>-3</v>
      </c>
      <c r="O204" s="32">
        <v>0</v>
      </c>
      <c r="P204" s="32">
        <v>0</v>
      </c>
      <c r="Q204" s="29">
        <f t="shared" si="77"/>
        <v>0</v>
      </c>
      <c r="R204" s="32">
        <v>0</v>
      </c>
      <c r="S204" s="32">
        <v>0</v>
      </c>
      <c r="T204" s="29">
        <f t="shared" si="78"/>
        <v>0</v>
      </c>
    </row>
    <row r="205" spans="1:20" s="15" customFormat="1" ht="18" hidden="1">
      <c r="A205" s="102"/>
      <c r="B205" s="12" t="s">
        <v>139</v>
      </c>
      <c r="C205" s="29">
        <f aca="true" t="shared" si="80" ref="C205:E234">SUM(F205,I205,L205,O205,R205)</f>
        <v>2500</v>
      </c>
      <c r="D205" s="29">
        <f t="shared" si="80"/>
        <v>2500</v>
      </c>
      <c r="E205" s="29">
        <f t="shared" si="80"/>
        <v>0</v>
      </c>
      <c r="F205" s="32">
        <v>0</v>
      </c>
      <c r="G205" s="32">
        <v>0</v>
      </c>
      <c r="H205" s="89">
        <f t="shared" si="74"/>
        <v>0</v>
      </c>
      <c r="I205" s="77">
        <v>0</v>
      </c>
      <c r="J205" s="32">
        <v>0</v>
      </c>
      <c r="K205" s="29">
        <f t="shared" si="75"/>
        <v>0</v>
      </c>
      <c r="L205" s="32">
        <v>2500</v>
      </c>
      <c r="M205" s="32">
        <v>2500</v>
      </c>
      <c r="N205" s="29">
        <f t="shared" si="76"/>
        <v>0</v>
      </c>
      <c r="O205" s="32">
        <v>0</v>
      </c>
      <c r="P205" s="32">
        <v>0</v>
      </c>
      <c r="Q205" s="29">
        <f t="shared" si="77"/>
        <v>0</v>
      </c>
      <c r="R205" s="32">
        <v>0</v>
      </c>
      <c r="S205" s="32">
        <v>0</v>
      </c>
      <c r="T205" s="29">
        <f t="shared" si="78"/>
        <v>0</v>
      </c>
    </row>
    <row r="206" spans="1:20" s="15" customFormat="1" ht="18" hidden="1">
      <c r="A206" s="102"/>
      <c r="B206" s="12" t="s">
        <v>116</v>
      </c>
      <c r="C206" s="29">
        <f t="shared" si="80"/>
        <v>1000</v>
      </c>
      <c r="D206" s="29">
        <f t="shared" si="80"/>
        <v>999</v>
      </c>
      <c r="E206" s="29">
        <f t="shared" si="80"/>
        <v>-1</v>
      </c>
      <c r="F206" s="32">
        <v>0</v>
      </c>
      <c r="G206" s="32">
        <v>0</v>
      </c>
      <c r="H206" s="89">
        <f t="shared" si="74"/>
        <v>0</v>
      </c>
      <c r="I206" s="77">
        <v>0</v>
      </c>
      <c r="J206" s="32">
        <v>0</v>
      </c>
      <c r="K206" s="29">
        <f t="shared" si="75"/>
        <v>0</v>
      </c>
      <c r="L206" s="32">
        <v>1000</v>
      </c>
      <c r="M206" s="32">
        <v>999</v>
      </c>
      <c r="N206" s="29">
        <f t="shared" si="76"/>
        <v>-1</v>
      </c>
      <c r="O206" s="32">
        <v>0</v>
      </c>
      <c r="P206" s="32">
        <v>0</v>
      </c>
      <c r="Q206" s="29">
        <f t="shared" si="77"/>
        <v>0</v>
      </c>
      <c r="R206" s="32">
        <v>0</v>
      </c>
      <c r="S206" s="32">
        <v>0</v>
      </c>
      <c r="T206" s="29">
        <f t="shared" si="78"/>
        <v>0</v>
      </c>
    </row>
    <row r="207" spans="1:20" s="15" customFormat="1" ht="18" hidden="1">
      <c r="A207" s="102"/>
      <c r="B207" s="13" t="s">
        <v>136</v>
      </c>
      <c r="C207" s="29">
        <f t="shared" si="80"/>
        <v>1000</v>
      </c>
      <c r="D207" s="29">
        <f t="shared" si="80"/>
        <v>1000</v>
      </c>
      <c r="E207" s="29">
        <f t="shared" si="80"/>
        <v>0</v>
      </c>
      <c r="F207" s="32">
        <v>0</v>
      </c>
      <c r="G207" s="32">
        <v>0</v>
      </c>
      <c r="H207" s="89">
        <f t="shared" si="74"/>
        <v>0</v>
      </c>
      <c r="I207" s="77">
        <v>0</v>
      </c>
      <c r="J207" s="32">
        <v>0</v>
      </c>
      <c r="K207" s="29">
        <f t="shared" si="75"/>
        <v>0</v>
      </c>
      <c r="L207" s="32">
        <v>1000</v>
      </c>
      <c r="M207" s="32">
        <v>1000</v>
      </c>
      <c r="N207" s="29">
        <f t="shared" si="76"/>
        <v>0</v>
      </c>
      <c r="O207" s="32">
        <v>0</v>
      </c>
      <c r="P207" s="32">
        <v>0</v>
      </c>
      <c r="Q207" s="29">
        <f t="shared" si="77"/>
        <v>0</v>
      </c>
      <c r="R207" s="32">
        <v>0</v>
      </c>
      <c r="S207" s="32">
        <v>0</v>
      </c>
      <c r="T207" s="29">
        <f t="shared" si="78"/>
        <v>0</v>
      </c>
    </row>
    <row r="208" spans="1:20" s="15" customFormat="1" ht="18" customHeight="1" hidden="1">
      <c r="A208" s="102"/>
      <c r="B208" s="11" t="s">
        <v>140</v>
      </c>
      <c r="C208" s="33">
        <f aca="true" t="shared" si="81" ref="C208:T208">SUM(C209)</f>
        <v>60422</v>
      </c>
      <c r="D208" s="33">
        <f t="shared" si="81"/>
        <v>60422</v>
      </c>
      <c r="E208" s="33">
        <f t="shared" si="81"/>
        <v>0</v>
      </c>
      <c r="F208" s="33">
        <f t="shared" si="81"/>
        <v>0</v>
      </c>
      <c r="G208" s="33">
        <f t="shared" si="81"/>
        <v>0</v>
      </c>
      <c r="H208" s="90">
        <f t="shared" si="81"/>
        <v>0</v>
      </c>
      <c r="I208" s="78">
        <f t="shared" si="81"/>
        <v>0</v>
      </c>
      <c r="J208" s="33">
        <f t="shared" si="81"/>
        <v>0</v>
      </c>
      <c r="K208" s="33">
        <f t="shared" si="81"/>
        <v>0</v>
      </c>
      <c r="L208" s="33">
        <f t="shared" si="81"/>
        <v>60422</v>
      </c>
      <c r="M208" s="33">
        <f t="shared" si="81"/>
        <v>60422</v>
      </c>
      <c r="N208" s="33">
        <f t="shared" si="81"/>
        <v>0</v>
      </c>
      <c r="O208" s="33">
        <f t="shared" si="81"/>
        <v>0</v>
      </c>
      <c r="P208" s="33">
        <f t="shared" si="81"/>
        <v>0</v>
      </c>
      <c r="Q208" s="33">
        <f t="shared" si="81"/>
        <v>0</v>
      </c>
      <c r="R208" s="33">
        <f t="shared" si="81"/>
        <v>0</v>
      </c>
      <c r="S208" s="33">
        <f t="shared" si="81"/>
        <v>0</v>
      </c>
      <c r="T208" s="33">
        <f t="shared" si="81"/>
        <v>0</v>
      </c>
    </row>
    <row r="209" spans="1:20" s="16" customFormat="1" ht="18" hidden="1">
      <c r="A209" s="102"/>
      <c r="B209" s="12" t="s">
        <v>141</v>
      </c>
      <c r="C209" s="29">
        <f t="shared" si="80"/>
        <v>60422</v>
      </c>
      <c r="D209" s="29">
        <f t="shared" si="80"/>
        <v>60422</v>
      </c>
      <c r="E209" s="29">
        <f t="shared" si="80"/>
        <v>0</v>
      </c>
      <c r="F209" s="32">
        <v>0</v>
      </c>
      <c r="G209" s="32">
        <v>0</v>
      </c>
      <c r="H209" s="89">
        <f t="shared" si="74"/>
        <v>0</v>
      </c>
      <c r="I209" s="77">
        <v>0</v>
      </c>
      <c r="J209" s="32">
        <v>0</v>
      </c>
      <c r="K209" s="29">
        <f t="shared" si="75"/>
        <v>0</v>
      </c>
      <c r="L209" s="32">
        <v>60422</v>
      </c>
      <c r="M209" s="32">
        <v>60422</v>
      </c>
      <c r="N209" s="29">
        <f t="shared" si="76"/>
        <v>0</v>
      </c>
      <c r="O209" s="32">
        <v>0</v>
      </c>
      <c r="P209" s="32">
        <v>0</v>
      </c>
      <c r="Q209" s="29">
        <f t="shared" si="77"/>
        <v>0</v>
      </c>
      <c r="R209" s="32">
        <v>0</v>
      </c>
      <c r="S209" s="32">
        <v>0</v>
      </c>
      <c r="T209" s="29">
        <f t="shared" si="78"/>
        <v>0</v>
      </c>
    </row>
    <row r="210" spans="1:20" s="17" customFormat="1" ht="18">
      <c r="A210" s="102"/>
      <c r="B210" s="11" t="s">
        <v>142</v>
      </c>
      <c r="C210" s="33">
        <f>SUM(C211,C212,C213,C214,C215,C216,C217,C218,C219,C220,C221,C222,C223,C224,C225,C226,C227,C228,C229,C230,C231,C232,C233,C234)</f>
        <v>385530</v>
      </c>
      <c r="D210" s="33">
        <f>SUM(D211,D212,D213,D214,D215,D216,D217,D218,D219,D220,D221,D222,D223,D224,D225,D226,D227,D228,D229,D230,D231,D232,D233,D234)</f>
        <v>389769</v>
      </c>
      <c r="E210" s="33">
        <f>SUM(E211,E212,E213,E214,E215,E216,E217,E218,E219,E220,E221,E222,E223,E224,E225,E226,E227,E228,E229,E230,E231,E232,E233,E234)</f>
        <v>4239</v>
      </c>
      <c r="F210" s="33">
        <f aca="true" t="shared" si="82" ref="F210:T210">SUM(F211,F212,F213,F214,F215,F216,F217,F218,F219,F220,F221,F222,F223,F224,F225,F226,F227,F228,F229,F230,F231,F232,F233,F234)</f>
        <v>10000</v>
      </c>
      <c r="G210" s="33">
        <f t="shared" si="82"/>
        <v>10000</v>
      </c>
      <c r="H210" s="90">
        <f t="shared" si="82"/>
        <v>0</v>
      </c>
      <c r="I210" s="78">
        <f t="shared" si="82"/>
        <v>20500</v>
      </c>
      <c r="J210" s="33">
        <f t="shared" si="82"/>
        <v>20499</v>
      </c>
      <c r="K210" s="33">
        <f t="shared" si="82"/>
        <v>-1</v>
      </c>
      <c r="L210" s="33">
        <f t="shared" si="82"/>
        <v>179030</v>
      </c>
      <c r="M210" s="33">
        <f t="shared" si="82"/>
        <v>103270</v>
      </c>
      <c r="N210" s="33">
        <f t="shared" si="82"/>
        <v>-75760</v>
      </c>
      <c r="O210" s="33">
        <f t="shared" si="82"/>
        <v>0</v>
      </c>
      <c r="P210" s="33">
        <f t="shared" si="82"/>
        <v>0</v>
      </c>
      <c r="Q210" s="33">
        <f t="shared" si="82"/>
        <v>0</v>
      </c>
      <c r="R210" s="33">
        <f t="shared" si="82"/>
        <v>176000</v>
      </c>
      <c r="S210" s="33">
        <f t="shared" si="82"/>
        <v>256000</v>
      </c>
      <c r="T210" s="33">
        <f t="shared" si="82"/>
        <v>80000</v>
      </c>
    </row>
    <row r="211" spans="1:20" s="16" customFormat="1" ht="18">
      <c r="A211" s="102" t="s">
        <v>244</v>
      </c>
      <c r="B211" s="12" t="s">
        <v>143</v>
      </c>
      <c r="C211" s="29">
        <f t="shared" si="80"/>
        <v>15000</v>
      </c>
      <c r="D211" s="29">
        <f t="shared" si="80"/>
        <v>31000</v>
      </c>
      <c r="E211" s="29">
        <f t="shared" si="80"/>
        <v>16000</v>
      </c>
      <c r="F211" s="32">
        <v>10000</v>
      </c>
      <c r="G211" s="32">
        <v>10000</v>
      </c>
      <c r="H211" s="89">
        <f t="shared" si="74"/>
        <v>0</v>
      </c>
      <c r="I211" s="77">
        <v>5000</v>
      </c>
      <c r="J211" s="32">
        <v>5000</v>
      </c>
      <c r="K211" s="29">
        <f t="shared" si="75"/>
        <v>0</v>
      </c>
      <c r="L211" s="32">
        <v>0</v>
      </c>
      <c r="M211" s="32">
        <v>16000</v>
      </c>
      <c r="N211" s="29">
        <f t="shared" si="76"/>
        <v>16000</v>
      </c>
      <c r="O211" s="32">
        <v>0</v>
      </c>
      <c r="P211" s="32">
        <v>0</v>
      </c>
      <c r="Q211" s="29">
        <f t="shared" si="77"/>
        <v>0</v>
      </c>
      <c r="R211" s="32">
        <v>0</v>
      </c>
      <c r="S211" s="32">
        <v>0</v>
      </c>
      <c r="T211" s="29">
        <f t="shared" si="78"/>
        <v>0</v>
      </c>
    </row>
    <row r="212" spans="1:20" s="16" customFormat="1" ht="18" hidden="1">
      <c r="A212" s="102"/>
      <c r="B212" s="12" t="s">
        <v>144</v>
      </c>
      <c r="C212" s="29">
        <f t="shared" si="80"/>
        <v>10000</v>
      </c>
      <c r="D212" s="29">
        <f t="shared" si="80"/>
        <v>10000</v>
      </c>
      <c r="E212" s="29">
        <f t="shared" si="80"/>
        <v>0</v>
      </c>
      <c r="F212" s="32">
        <v>0</v>
      </c>
      <c r="G212" s="32">
        <v>0</v>
      </c>
      <c r="H212" s="89">
        <f t="shared" si="74"/>
        <v>0</v>
      </c>
      <c r="I212" s="77">
        <v>0</v>
      </c>
      <c r="J212" s="32">
        <v>0</v>
      </c>
      <c r="K212" s="29">
        <f t="shared" si="75"/>
        <v>0</v>
      </c>
      <c r="L212" s="32">
        <v>10000</v>
      </c>
      <c r="M212" s="32">
        <v>0</v>
      </c>
      <c r="N212" s="29">
        <f t="shared" si="76"/>
        <v>-10000</v>
      </c>
      <c r="O212" s="32">
        <v>0</v>
      </c>
      <c r="P212" s="32">
        <v>0</v>
      </c>
      <c r="Q212" s="29">
        <f t="shared" si="77"/>
        <v>0</v>
      </c>
      <c r="R212" s="32">
        <v>0</v>
      </c>
      <c r="S212" s="32">
        <v>10000</v>
      </c>
      <c r="T212" s="29">
        <f t="shared" si="78"/>
        <v>10000</v>
      </c>
    </row>
    <row r="213" spans="1:20" s="16" customFormat="1" ht="18" hidden="1">
      <c r="A213" s="102"/>
      <c r="B213" s="12" t="s">
        <v>145</v>
      </c>
      <c r="C213" s="29">
        <f t="shared" si="80"/>
        <v>15000</v>
      </c>
      <c r="D213" s="29">
        <f t="shared" si="80"/>
        <v>15000</v>
      </c>
      <c r="E213" s="29">
        <f t="shared" si="80"/>
        <v>0</v>
      </c>
      <c r="F213" s="32">
        <v>0</v>
      </c>
      <c r="G213" s="32">
        <v>0</v>
      </c>
      <c r="H213" s="89">
        <f t="shared" si="74"/>
        <v>0</v>
      </c>
      <c r="I213" s="77">
        <v>0</v>
      </c>
      <c r="J213" s="32">
        <v>0</v>
      </c>
      <c r="K213" s="29">
        <f t="shared" si="75"/>
        <v>0</v>
      </c>
      <c r="L213" s="32">
        <v>0</v>
      </c>
      <c r="M213" s="32">
        <v>0</v>
      </c>
      <c r="N213" s="29">
        <f t="shared" si="76"/>
        <v>0</v>
      </c>
      <c r="O213" s="32">
        <v>0</v>
      </c>
      <c r="P213" s="32">
        <v>0</v>
      </c>
      <c r="Q213" s="29">
        <f t="shared" si="77"/>
        <v>0</v>
      </c>
      <c r="R213" s="32">
        <v>15000</v>
      </c>
      <c r="S213" s="32">
        <v>15000</v>
      </c>
      <c r="T213" s="29">
        <f t="shared" si="78"/>
        <v>0</v>
      </c>
    </row>
    <row r="214" spans="1:20" s="16" customFormat="1" ht="18" hidden="1">
      <c r="A214" s="102"/>
      <c r="B214" s="12" t="s">
        <v>146</v>
      </c>
      <c r="C214" s="29">
        <f t="shared" si="80"/>
        <v>3500</v>
      </c>
      <c r="D214" s="29">
        <f t="shared" si="80"/>
        <v>3499</v>
      </c>
      <c r="E214" s="29">
        <f t="shared" si="80"/>
        <v>-1</v>
      </c>
      <c r="F214" s="32">
        <v>0</v>
      </c>
      <c r="G214" s="32">
        <v>0</v>
      </c>
      <c r="H214" s="89">
        <f t="shared" si="74"/>
        <v>0</v>
      </c>
      <c r="I214" s="77">
        <v>3500</v>
      </c>
      <c r="J214" s="32">
        <v>3499</v>
      </c>
      <c r="K214" s="29">
        <f t="shared" si="75"/>
        <v>-1</v>
      </c>
      <c r="L214" s="32">
        <v>0</v>
      </c>
      <c r="M214" s="32">
        <v>0</v>
      </c>
      <c r="N214" s="29">
        <f t="shared" si="76"/>
        <v>0</v>
      </c>
      <c r="O214" s="32">
        <v>0</v>
      </c>
      <c r="P214" s="32">
        <v>0</v>
      </c>
      <c r="Q214" s="29">
        <f t="shared" si="77"/>
        <v>0</v>
      </c>
      <c r="R214" s="32">
        <v>0</v>
      </c>
      <c r="S214" s="32">
        <v>0</v>
      </c>
      <c r="T214" s="29">
        <f t="shared" si="78"/>
        <v>0</v>
      </c>
    </row>
    <row r="215" spans="1:20" s="16" customFormat="1" ht="18" hidden="1">
      <c r="A215" s="102"/>
      <c r="B215" s="12" t="s">
        <v>96</v>
      </c>
      <c r="C215" s="29">
        <f t="shared" si="80"/>
        <v>4500</v>
      </c>
      <c r="D215" s="29">
        <f t="shared" si="80"/>
        <v>4500</v>
      </c>
      <c r="E215" s="29">
        <f t="shared" si="80"/>
        <v>0</v>
      </c>
      <c r="F215" s="32">
        <v>0</v>
      </c>
      <c r="G215" s="32">
        <v>0</v>
      </c>
      <c r="H215" s="89">
        <f t="shared" si="74"/>
        <v>0</v>
      </c>
      <c r="I215" s="77">
        <v>0</v>
      </c>
      <c r="J215" s="32">
        <v>0</v>
      </c>
      <c r="K215" s="29">
        <f t="shared" si="75"/>
        <v>0</v>
      </c>
      <c r="L215" s="32">
        <v>0</v>
      </c>
      <c r="M215" s="32">
        <v>0</v>
      </c>
      <c r="N215" s="29">
        <f t="shared" si="76"/>
        <v>0</v>
      </c>
      <c r="O215" s="32">
        <v>0</v>
      </c>
      <c r="P215" s="32">
        <v>0</v>
      </c>
      <c r="Q215" s="29">
        <f t="shared" si="77"/>
        <v>0</v>
      </c>
      <c r="R215" s="32">
        <v>4500</v>
      </c>
      <c r="S215" s="32">
        <v>4500</v>
      </c>
      <c r="T215" s="29">
        <f t="shared" si="78"/>
        <v>0</v>
      </c>
    </row>
    <row r="216" spans="1:20" s="16" customFormat="1" ht="18" hidden="1">
      <c r="A216" s="102"/>
      <c r="B216" s="12" t="s">
        <v>147</v>
      </c>
      <c r="C216" s="29">
        <f t="shared" si="80"/>
        <v>6000</v>
      </c>
      <c r="D216" s="29">
        <f t="shared" si="80"/>
        <v>6000</v>
      </c>
      <c r="E216" s="29">
        <f t="shared" si="80"/>
        <v>0</v>
      </c>
      <c r="F216" s="32">
        <v>0</v>
      </c>
      <c r="G216" s="32">
        <v>0</v>
      </c>
      <c r="H216" s="89">
        <f t="shared" si="74"/>
        <v>0</v>
      </c>
      <c r="I216" s="77">
        <v>0</v>
      </c>
      <c r="J216" s="32">
        <v>0</v>
      </c>
      <c r="K216" s="29">
        <f t="shared" si="75"/>
        <v>0</v>
      </c>
      <c r="L216" s="32">
        <v>0</v>
      </c>
      <c r="M216" s="32">
        <v>0</v>
      </c>
      <c r="N216" s="29">
        <f t="shared" si="76"/>
        <v>0</v>
      </c>
      <c r="O216" s="32">
        <v>0</v>
      </c>
      <c r="P216" s="32">
        <v>0</v>
      </c>
      <c r="Q216" s="29">
        <f t="shared" si="77"/>
        <v>0</v>
      </c>
      <c r="R216" s="32">
        <v>6000</v>
      </c>
      <c r="S216" s="32">
        <v>6000</v>
      </c>
      <c r="T216" s="29">
        <f t="shared" si="78"/>
        <v>0</v>
      </c>
    </row>
    <row r="217" spans="1:20" s="16" customFormat="1" ht="18" hidden="1">
      <c r="A217" s="102"/>
      <c r="B217" s="12" t="s">
        <v>148</v>
      </c>
      <c r="C217" s="29">
        <f t="shared" si="80"/>
        <v>5000</v>
      </c>
      <c r="D217" s="29">
        <f t="shared" si="80"/>
        <v>5000</v>
      </c>
      <c r="E217" s="29">
        <f t="shared" si="80"/>
        <v>0</v>
      </c>
      <c r="F217" s="32">
        <v>0</v>
      </c>
      <c r="G217" s="32">
        <v>0</v>
      </c>
      <c r="H217" s="89">
        <f t="shared" si="74"/>
        <v>0</v>
      </c>
      <c r="I217" s="77">
        <v>0</v>
      </c>
      <c r="J217" s="32">
        <v>0</v>
      </c>
      <c r="K217" s="29">
        <f t="shared" si="75"/>
        <v>0</v>
      </c>
      <c r="L217" s="32">
        <v>0</v>
      </c>
      <c r="M217" s="32">
        <v>0</v>
      </c>
      <c r="N217" s="29">
        <f t="shared" si="76"/>
        <v>0</v>
      </c>
      <c r="O217" s="32">
        <v>0</v>
      </c>
      <c r="P217" s="32">
        <v>0</v>
      </c>
      <c r="Q217" s="29">
        <f t="shared" si="77"/>
        <v>0</v>
      </c>
      <c r="R217" s="32">
        <v>5000</v>
      </c>
      <c r="S217" s="32">
        <v>5000</v>
      </c>
      <c r="T217" s="29">
        <f t="shared" si="78"/>
        <v>0</v>
      </c>
    </row>
    <row r="218" spans="1:20" s="16" customFormat="1" ht="18" hidden="1">
      <c r="A218" s="102"/>
      <c r="B218" s="12" t="s">
        <v>149</v>
      </c>
      <c r="C218" s="29">
        <f t="shared" si="80"/>
        <v>17000</v>
      </c>
      <c r="D218" s="29">
        <f t="shared" si="80"/>
        <v>17000</v>
      </c>
      <c r="E218" s="29">
        <f t="shared" si="80"/>
        <v>0</v>
      </c>
      <c r="F218" s="30">
        <v>0</v>
      </c>
      <c r="G218" s="30">
        <v>0</v>
      </c>
      <c r="H218" s="89">
        <f t="shared" si="74"/>
        <v>0</v>
      </c>
      <c r="I218" s="75">
        <v>0</v>
      </c>
      <c r="J218" s="30">
        <v>0</v>
      </c>
      <c r="K218" s="29">
        <f t="shared" si="75"/>
        <v>0</v>
      </c>
      <c r="L218" s="30">
        <v>0</v>
      </c>
      <c r="M218" s="30">
        <v>0</v>
      </c>
      <c r="N218" s="29">
        <f t="shared" si="76"/>
        <v>0</v>
      </c>
      <c r="O218" s="30">
        <v>0</v>
      </c>
      <c r="P218" s="30">
        <v>0</v>
      </c>
      <c r="Q218" s="29">
        <f t="shared" si="77"/>
        <v>0</v>
      </c>
      <c r="R218" s="30">
        <v>17000</v>
      </c>
      <c r="S218" s="30">
        <v>17000</v>
      </c>
      <c r="T218" s="29">
        <f t="shared" si="78"/>
        <v>0</v>
      </c>
    </row>
    <row r="219" spans="1:20" s="16" customFormat="1" ht="18" hidden="1">
      <c r="A219" s="102"/>
      <c r="B219" s="12" t="s">
        <v>150</v>
      </c>
      <c r="C219" s="29">
        <f t="shared" si="80"/>
        <v>16555</v>
      </c>
      <c r="D219" s="29">
        <f t="shared" si="80"/>
        <v>16555</v>
      </c>
      <c r="E219" s="29">
        <f t="shared" si="80"/>
        <v>0</v>
      </c>
      <c r="F219" s="30">
        <v>0</v>
      </c>
      <c r="G219" s="30">
        <v>0</v>
      </c>
      <c r="H219" s="89">
        <f t="shared" si="74"/>
        <v>0</v>
      </c>
      <c r="I219" s="75">
        <v>0</v>
      </c>
      <c r="J219" s="30">
        <v>0</v>
      </c>
      <c r="K219" s="29">
        <f t="shared" si="75"/>
        <v>0</v>
      </c>
      <c r="L219" s="30">
        <v>9555</v>
      </c>
      <c r="M219" s="30">
        <v>9555</v>
      </c>
      <c r="N219" s="29">
        <f t="shared" si="76"/>
        <v>0</v>
      </c>
      <c r="O219" s="30">
        <v>0</v>
      </c>
      <c r="P219" s="30">
        <v>0</v>
      </c>
      <c r="Q219" s="29">
        <f t="shared" si="77"/>
        <v>0</v>
      </c>
      <c r="R219" s="30">
        <v>7000</v>
      </c>
      <c r="S219" s="30">
        <v>7000</v>
      </c>
      <c r="T219" s="29">
        <f t="shared" si="78"/>
        <v>0</v>
      </c>
    </row>
    <row r="220" spans="1:20" s="16" customFormat="1" ht="18" hidden="1">
      <c r="A220" s="102"/>
      <c r="B220" s="12" t="s">
        <v>151</v>
      </c>
      <c r="C220" s="29">
        <f t="shared" si="80"/>
        <v>11160</v>
      </c>
      <c r="D220" s="29">
        <f t="shared" si="80"/>
        <v>11160</v>
      </c>
      <c r="E220" s="29">
        <f t="shared" si="80"/>
        <v>0</v>
      </c>
      <c r="F220" s="30">
        <v>0</v>
      </c>
      <c r="G220" s="30">
        <v>0</v>
      </c>
      <c r="H220" s="89">
        <f t="shared" si="74"/>
        <v>0</v>
      </c>
      <c r="I220" s="75">
        <v>0</v>
      </c>
      <c r="J220" s="30">
        <v>0</v>
      </c>
      <c r="K220" s="29">
        <f t="shared" si="75"/>
        <v>0</v>
      </c>
      <c r="L220" s="30">
        <v>11160</v>
      </c>
      <c r="M220" s="30">
        <v>11160</v>
      </c>
      <c r="N220" s="29">
        <f t="shared" si="76"/>
        <v>0</v>
      </c>
      <c r="O220" s="30">
        <v>0</v>
      </c>
      <c r="P220" s="30">
        <v>0</v>
      </c>
      <c r="Q220" s="29">
        <f t="shared" si="77"/>
        <v>0</v>
      </c>
      <c r="R220" s="30">
        <v>0</v>
      </c>
      <c r="S220" s="30">
        <v>0</v>
      </c>
      <c r="T220" s="29">
        <f t="shared" si="78"/>
        <v>0</v>
      </c>
    </row>
    <row r="221" spans="1:20" s="16" customFormat="1" ht="18" hidden="1">
      <c r="A221" s="102"/>
      <c r="B221" s="12" t="s">
        <v>152</v>
      </c>
      <c r="C221" s="29">
        <f t="shared" si="80"/>
        <v>11040</v>
      </c>
      <c r="D221" s="29">
        <f t="shared" si="80"/>
        <v>11040</v>
      </c>
      <c r="E221" s="29">
        <f t="shared" si="80"/>
        <v>0</v>
      </c>
      <c r="F221" s="30">
        <v>0</v>
      </c>
      <c r="G221" s="30">
        <v>0</v>
      </c>
      <c r="H221" s="89">
        <f t="shared" si="74"/>
        <v>0</v>
      </c>
      <c r="I221" s="75">
        <v>0</v>
      </c>
      <c r="J221" s="30">
        <v>0</v>
      </c>
      <c r="K221" s="29">
        <f t="shared" si="75"/>
        <v>0</v>
      </c>
      <c r="L221" s="30">
        <v>11040</v>
      </c>
      <c r="M221" s="30">
        <v>11040</v>
      </c>
      <c r="N221" s="29">
        <f t="shared" si="76"/>
        <v>0</v>
      </c>
      <c r="O221" s="30">
        <v>0</v>
      </c>
      <c r="P221" s="30">
        <v>0</v>
      </c>
      <c r="Q221" s="29">
        <f t="shared" si="77"/>
        <v>0</v>
      </c>
      <c r="R221" s="30">
        <v>0</v>
      </c>
      <c r="S221" s="30">
        <v>0</v>
      </c>
      <c r="T221" s="29">
        <f t="shared" si="78"/>
        <v>0</v>
      </c>
    </row>
    <row r="222" spans="1:20" s="16" customFormat="1" ht="18" hidden="1">
      <c r="A222" s="102"/>
      <c r="B222" s="12" t="s">
        <v>153</v>
      </c>
      <c r="C222" s="29">
        <f t="shared" si="80"/>
        <v>33600</v>
      </c>
      <c r="D222" s="29">
        <f t="shared" si="80"/>
        <v>33600</v>
      </c>
      <c r="E222" s="29">
        <f t="shared" si="80"/>
        <v>0</v>
      </c>
      <c r="F222" s="30">
        <v>0</v>
      </c>
      <c r="G222" s="30">
        <v>0</v>
      </c>
      <c r="H222" s="89">
        <f t="shared" si="74"/>
        <v>0</v>
      </c>
      <c r="I222" s="75">
        <v>12000</v>
      </c>
      <c r="J222" s="30">
        <v>12000</v>
      </c>
      <c r="K222" s="29">
        <f t="shared" si="75"/>
        <v>0</v>
      </c>
      <c r="L222" s="30">
        <v>21600</v>
      </c>
      <c r="M222" s="30">
        <v>21600</v>
      </c>
      <c r="N222" s="29">
        <f t="shared" si="76"/>
        <v>0</v>
      </c>
      <c r="O222" s="30">
        <v>0</v>
      </c>
      <c r="P222" s="30">
        <v>0</v>
      </c>
      <c r="Q222" s="29">
        <f t="shared" si="77"/>
        <v>0</v>
      </c>
      <c r="R222" s="30">
        <v>0</v>
      </c>
      <c r="S222" s="30">
        <v>0</v>
      </c>
      <c r="T222" s="29">
        <f t="shared" si="78"/>
        <v>0</v>
      </c>
    </row>
    <row r="223" spans="1:20" s="16" customFormat="1" ht="18" hidden="1">
      <c r="A223" s="102"/>
      <c r="B223" s="12" t="s">
        <v>154</v>
      </c>
      <c r="C223" s="29">
        <f t="shared" si="80"/>
        <v>18000</v>
      </c>
      <c r="D223" s="29">
        <f t="shared" si="80"/>
        <v>18000</v>
      </c>
      <c r="E223" s="29">
        <f t="shared" si="80"/>
        <v>0</v>
      </c>
      <c r="F223" s="30">
        <v>0</v>
      </c>
      <c r="G223" s="30">
        <v>0</v>
      </c>
      <c r="H223" s="89">
        <f t="shared" si="74"/>
        <v>0</v>
      </c>
      <c r="I223" s="75">
        <v>0</v>
      </c>
      <c r="J223" s="30">
        <v>0</v>
      </c>
      <c r="K223" s="29">
        <f t="shared" si="75"/>
        <v>0</v>
      </c>
      <c r="L223" s="30">
        <v>0</v>
      </c>
      <c r="M223" s="30">
        <v>0</v>
      </c>
      <c r="N223" s="29">
        <f t="shared" si="76"/>
        <v>0</v>
      </c>
      <c r="O223" s="30">
        <v>0</v>
      </c>
      <c r="P223" s="30">
        <v>0</v>
      </c>
      <c r="Q223" s="29">
        <f t="shared" si="77"/>
        <v>0</v>
      </c>
      <c r="R223" s="30">
        <v>18000</v>
      </c>
      <c r="S223" s="30">
        <v>18000</v>
      </c>
      <c r="T223" s="29">
        <f t="shared" si="78"/>
        <v>0</v>
      </c>
    </row>
    <row r="224" spans="1:20" s="16" customFormat="1" ht="18" hidden="1">
      <c r="A224" s="102"/>
      <c r="B224" s="12" t="s">
        <v>155</v>
      </c>
      <c r="C224" s="29">
        <f t="shared" si="80"/>
        <v>9500</v>
      </c>
      <c r="D224" s="29">
        <f t="shared" si="80"/>
        <v>9500</v>
      </c>
      <c r="E224" s="29">
        <f t="shared" si="80"/>
        <v>0</v>
      </c>
      <c r="F224" s="30">
        <v>0</v>
      </c>
      <c r="G224" s="30">
        <v>0</v>
      </c>
      <c r="H224" s="89">
        <f t="shared" si="74"/>
        <v>0</v>
      </c>
      <c r="I224" s="75">
        <v>0</v>
      </c>
      <c r="J224" s="30">
        <v>0</v>
      </c>
      <c r="K224" s="29">
        <f t="shared" si="75"/>
        <v>0</v>
      </c>
      <c r="L224" s="30">
        <v>0</v>
      </c>
      <c r="M224" s="30">
        <v>0</v>
      </c>
      <c r="N224" s="29">
        <f t="shared" si="76"/>
        <v>0</v>
      </c>
      <c r="O224" s="30">
        <v>0</v>
      </c>
      <c r="P224" s="30">
        <v>0</v>
      </c>
      <c r="Q224" s="29">
        <f t="shared" si="77"/>
        <v>0</v>
      </c>
      <c r="R224" s="30">
        <v>9500</v>
      </c>
      <c r="S224" s="30">
        <v>9500</v>
      </c>
      <c r="T224" s="29">
        <f t="shared" si="78"/>
        <v>0</v>
      </c>
    </row>
    <row r="225" spans="1:20" s="16" customFormat="1" ht="18" hidden="1">
      <c r="A225" s="102"/>
      <c r="B225" s="12" t="s">
        <v>156</v>
      </c>
      <c r="C225" s="29">
        <f t="shared" si="80"/>
        <v>1000</v>
      </c>
      <c r="D225" s="29">
        <f t="shared" si="80"/>
        <v>1000</v>
      </c>
      <c r="E225" s="29">
        <f t="shared" si="80"/>
        <v>0</v>
      </c>
      <c r="F225" s="30">
        <v>0</v>
      </c>
      <c r="G225" s="30">
        <v>0</v>
      </c>
      <c r="H225" s="89">
        <f t="shared" si="74"/>
        <v>0</v>
      </c>
      <c r="I225" s="75">
        <v>0</v>
      </c>
      <c r="J225" s="30">
        <v>0</v>
      </c>
      <c r="K225" s="29">
        <f t="shared" si="75"/>
        <v>0</v>
      </c>
      <c r="L225" s="30">
        <v>1000</v>
      </c>
      <c r="M225" s="30">
        <v>1000</v>
      </c>
      <c r="N225" s="29">
        <f t="shared" si="76"/>
        <v>0</v>
      </c>
      <c r="O225" s="30">
        <v>0</v>
      </c>
      <c r="P225" s="30">
        <v>0</v>
      </c>
      <c r="Q225" s="29">
        <f t="shared" si="77"/>
        <v>0</v>
      </c>
      <c r="R225" s="30">
        <v>0</v>
      </c>
      <c r="S225" s="30">
        <v>0</v>
      </c>
      <c r="T225" s="29">
        <f t="shared" si="78"/>
        <v>0</v>
      </c>
    </row>
    <row r="226" spans="1:20" s="16" customFormat="1" ht="18" hidden="1">
      <c r="A226" s="102"/>
      <c r="B226" s="12" t="s">
        <v>157</v>
      </c>
      <c r="C226" s="29">
        <f t="shared" si="80"/>
        <v>7000</v>
      </c>
      <c r="D226" s="29">
        <f t="shared" si="80"/>
        <v>7000</v>
      </c>
      <c r="E226" s="29">
        <f t="shared" si="80"/>
        <v>0</v>
      </c>
      <c r="F226" s="30">
        <v>0</v>
      </c>
      <c r="G226" s="30">
        <v>0</v>
      </c>
      <c r="H226" s="89">
        <f t="shared" si="74"/>
        <v>0</v>
      </c>
      <c r="I226" s="75">
        <v>0</v>
      </c>
      <c r="J226" s="30">
        <v>0</v>
      </c>
      <c r="K226" s="29">
        <f t="shared" si="75"/>
        <v>0</v>
      </c>
      <c r="L226" s="30">
        <v>0</v>
      </c>
      <c r="M226" s="30">
        <v>0</v>
      </c>
      <c r="N226" s="29">
        <f t="shared" si="76"/>
        <v>0</v>
      </c>
      <c r="O226" s="30">
        <v>0</v>
      </c>
      <c r="P226" s="30">
        <v>0</v>
      </c>
      <c r="Q226" s="29">
        <f t="shared" si="77"/>
        <v>0</v>
      </c>
      <c r="R226" s="30">
        <v>7000</v>
      </c>
      <c r="S226" s="30">
        <v>7000</v>
      </c>
      <c r="T226" s="29">
        <f t="shared" si="78"/>
        <v>0</v>
      </c>
    </row>
    <row r="227" spans="1:20" s="16" customFormat="1" ht="18" hidden="1">
      <c r="A227" s="102"/>
      <c r="B227" s="12" t="s">
        <v>158</v>
      </c>
      <c r="C227" s="29">
        <f t="shared" si="80"/>
        <v>7000</v>
      </c>
      <c r="D227" s="29">
        <f t="shared" si="80"/>
        <v>7000</v>
      </c>
      <c r="E227" s="29">
        <f t="shared" si="80"/>
        <v>0</v>
      </c>
      <c r="F227" s="32">
        <v>0</v>
      </c>
      <c r="G227" s="32">
        <v>0</v>
      </c>
      <c r="H227" s="89">
        <f t="shared" si="74"/>
        <v>0</v>
      </c>
      <c r="I227" s="77">
        <v>0</v>
      </c>
      <c r="J227" s="32">
        <v>0</v>
      </c>
      <c r="K227" s="29">
        <f t="shared" si="75"/>
        <v>0</v>
      </c>
      <c r="L227" s="32">
        <v>0</v>
      </c>
      <c r="M227" s="32">
        <v>0</v>
      </c>
      <c r="N227" s="29">
        <f t="shared" si="76"/>
        <v>0</v>
      </c>
      <c r="O227" s="32">
        <v>0</v>
      </c>
      <c r="P227" s="32">
        <v>0</v>
      </c>
      <c r="Q227" s="29">
        <f t="shared" si="77"/>
        <v>0</v>
      </c>
      <c r="R227" s="32">
        <v>7000</v>
      </c>
      <c r="S227" s="32">
        <v>7000</v>
      </c>
      <c r="T227" s="29">
        <f t="shared" si="78"/>
        <v>0</v>
      </c>
    </row>
    <row r="228" spans="1:20" s="17" customFormat="1" ht="18" hidden="1">
      <c r="A228" s="102"/>
      <c r="B228" s="12" t="s">
        <v>159</v>
      </c>
      <c r="C228" s="29">
        <f t="shared" si="80"/>
        <v>70000</v>
      </c>
      <c r="D228" s="29">
        <f t="shared" si="80"/>
        <v>70000</v>
      </c>
      <c r="E228" s="29">
        <f t="shared" si="80"/>
        <v>0</v>
      </c>
      <c r="F228" s="32">
        <v>0</v>
      </c>
      <c r="G228" s="32">
        <v>0</v>
      </c>
      <c r="H228" s="89">
        <f t="shared" si="74"/>
        <v>0</v>
      </c>
      <c r="I228" s="77">
        <v>0</v>
      </c>
      <c r="J228" s="32">
        <v>0</v>
      </c>
      <c r="K228" s="29">
        <f t="shared" si="75"/>
        <v>0</v>
      </c>
      <c r="L228" s="32">
        <v>70000</v>
      </c>
      <c r="M228" s="32">
        <v>0</v>
      </c>
      <c r="N228" s="29">
        <f t="shared" si="76"/>
        <v>-70000</v>
      </c>
      <c r="O228" s="32">
        <v>0</v>
      </c>
      <c r="P228" s="32">
        <v>0</v>
      </c>
      <c r="Q228" s="29">
        <f t="shared" si="77"/>
        <v>0</v>
      </c>
      <c r="R228" s="32">
        <v>0</v>
      </c>
      <c r="S228" s="32">
        <v>70000</v>
      </c>
      <c r="T228" s="29">
        <f t="shared" si="78"/>
        <v>70000</v>
      </c>
    </row>
    <row r="229" spans="1:20" s="16" customFormat="1" ht="18" hidden="1">
      <c r="A229" s="102"/>
      <c r="B229" s="12" t="s">
        <v>160</v>
      </c>
      <c r="C229" s="29">
        <f t="shared" si="80"/>
        <v>10000</v>
      </c>
      <c r="D229" s="29">
        <f t="shared" si="80"/>
        <v>10000</v>
      </c>
      <c r="E229" s="29">
        <f t="shared" si="80"/>
        <v>0</v>
      </c>
      <c r="F229" s="30">
        <v>0</v>
      </c>
      <c r="G229" s="30">
        <v>0</v>
      </c>
      <c r="H229" s="89">
        <f t="shared" si="74"/>
        <v>0</v>
      </c>
      <c r="I229" s="75">
        <v>0</v>
      </c>
      <c r="J229" s="30">
        <v>0</v>
      </c>
      <c r="K229" s="29">
        <f t="shared" si="75"/>
        <v>0</v>
      </c>
      <c r="L229" s="30">
        <v>0</v>
      </c>
      <c r="M229" s="30">
        <v>0</v>
      </c>
      <c r="N229" s="29">
        <f t="shared" si="76"/>
        <v>0</v>
      </c>
      <c r="O229" s="30">
        <v>0</v>
      </c>
      <c r="P229" s="30">
        <v>0</v>
      </c>
      <c r="Q229" s="29">
        <f t="shared" si="77"/>
        <v>0</v>
      </c>
      <c r="R229" s="30">
        <v>10000</v>
      </c>
      <c r="S229" s="30">
        <v>10000</v>
      </c>
      <c r="T229" s="29">
        <f t="shared" si="78"/>
        <v>0</v>
      </c>
    </row>
    <row r="230" spans="1:20" s="16" customFormat="1" ht="18" hidden="1">
      <c r="A230" s="102"/>
      <c r="B230" s="12" t="s">
        <v>161</v>
      </c>
      <c r="C230" s="29">
        <f t="shared" si="80"/>
        <v>11774</v>
      </c>
      <c r="D230" s="29">
        <f t="shared" si="80"/>
        <v>11774</v>
      </c>
      <c r="E230" s="29">
        <f t="shared" si="80"/>
        <v>0</v>
      </c>
      <c r="F230" s="30">
        <v>0</v>
      </c>
      <c r="G230" s="30">
        <v>0</v>
      </c>
      <c r="H230" s="89">
        <f>SUM(G230-F230)</f>
        <v>0</v>
      </c>
      <c r="I230" s="75">
        <v>0</v>
      </c>
      <c r="J230" s="30">
        <v>0</v>
      </c>
      <c r="K230" s="29">
        <f>SUM(J230-I230)</f>
        <v>0</v>
      </c>
      <c r="L230" s="30">
        <v>11774</v>
      </c>
      <c r="M230" s="30">
        <v>11774</v>
      </c>
      <c r="N230" s="29">
        <f>SUM(M230-L230)</f>
        <v>0</v>
      </c>
      <c r="O230" s="30">
        <v>0</v>
      </c>
      <c r="P230" s="30">
        <v>0</v>
      </c>
      <c r="Q230" s="29">
        <f>SUM(P230-O230)</f>
        <v>0</v>
      </c>
      <c r="R230" s="30">
        <v>0</v>
      </c>
      <c r="S230" s="30">
        <v>0</v>
      </c>
      <c r="T230" s="29">
        <f>SUM(S230-R230)</f>
        <v>0</v>
      </c>
    </row>
    <row r="231" spans="1:20" s="16" customFormat="1" ht="18" customHeight="1" hidden="1">
      <c r="A231" s="102"/>
      <c r="B231" s="12" t="s">
        <v>162</v>
      </c>
      <c r="C231" s="29">
        <f t="shared" si="80"/>
        <v>9875</v>
      </c>
      <c r="D231" s="29">
        <f t="shared" si="80"/>
        <v>9875</v>
      </c>
      <c r="E231" s="29">
        <f t="shared" si="80"/>
        <v>0</v>
      </c>
      <c r="F231" s="30">
        <v>0</v>
      </c>
      <c r="G231" s="30">
        <v>0</v>
      </c>
      <c r="H231" s="89">
        <f>SUM(G231-F231)</f>
        <v>0</v>
      </c>
      <c r="I231" s="75">
        <v>0</v>
      </c>
      <c r="J231" s="30">
        <v>0</v>
      </c>
      <c r="K231" s="29">
        <f>SUM(J231-I231)</f>
        <v>0</v>
      </c>
      <c r="L231" s="30">
        <v>9875</v>
      </c>
      <c r="M231" s="30">
        <v>9875</v>
      </c>
      <c r="N231" s="29">
        <f>SUM(M231-L231)</f>
        <v>0</v>
      </c>
      <c r="O231" s="30">
        <v>0</v>
      </c>
      <c r="P231" s="30">
        <v>0</v>
      </c>
      <c r="Q231" s="29">
        <f>SUM(P231-O231)</f>
        <v>0</v>
      </c>
      <c r="R231" s="30">
        <v>0</v>
      </c>
      <c r="S231" s="30">
        <v>0</v>
      </c>
      <c r="T231" s="29">
        <f>SUM(S231-R231)</f>
        <v>0</v>
      </c>
    </row>
    <row r="232" spans="1:20" s="16" customFormat="1" ht="18" customHeight="1" hidden="1">
      <c r="A232" s="102"/>
      <c r="B232" s="12" t="s">
        <v>163</v>
      </c>
      <c r="C232" s="29">
        <f t="shared" si="80"/>
        <v>1266</v>
      </c>
      <c r="D232" s="29">
        <f t="shared" si="80"/>
        <v>1266</v>
      </c>
      <c r="E232" s="29">
        <f t="shared" si="80"/>
        <v>0</v>
      </c>
      <c r="F232" s="30">
        <v>0</v>
      </c>
      <c r="G232" s="30">
        <v>0</v>
      </c>
      <c r="H232" s="89">
        <f>SUM(G232-F232)</f>
        <v>0</v>
      </c>
      <c r="I232" s="75">
        <v>0</v>
      </c>
      <c r="J232" s="30">
        <v>0</v>
      </c>
      <c r="K232" s="29">
        <f>SUM(J232-I232)</f>
        <v>0</v>
      </c>
      <c r="L232" s="30">
        <v>1266</v>
      </c>
      <c r="M232" s="30">
        <v>1266</v>
      </c>
      <c r="N232" s="29">
        <f>SUM(M232-L232)</f>
        <v>0</v>
      </c>
      <c r="O232" s="30">
        <v>0</v>
      </c>
      <c r="P232" s="30">
        <v>0</v>
      </c>
      <c r="Q232" s="29">
        <f>SUM(P232-O232)</f>
        <v>0</v>
      </c>
      <c r="R232" s="30">
        <v>0</v>
      </c>
      <c r="S232" s="30">
        <v>0</v>
      </c>
      <c r="T232" s="29">
        <f>SUM(S232-R232)</f>
        <v>0</v>
      </c>
    </row>
    <row r="233" spans="1:20" s="16" customFormat="1" ht="18" hidden="1">
      <c r="A233" s="102"/>
      <c r="B233" s="12" t="s">
        <v>164</v>
      </c>
      <c r="C233" s="29">
        <f t="shared" si="80"/>
        <v>80000</v>
      </c>
      <c r="D233" s="29">
        <f t="shared" si="80"/>
        <v>80000</v>
      </c>
      <c r="E233" s="29">
        <f t="shared" si="80"/>
        <v>0</v>
      </c>
      <c r="F233" s="32">
        <v>0</v>
      </c>
      <c r="G233" s="32">
        <v>0</v>
      </c>
      <c r="H233" s="89">
        <f>SUM(G233-F233)</f>
        <v>0</v>
      </c>
      <c r="I233" s="77">
        <v>0</v>
      </c>
      <c r="J233" s="32">
        <v>0</v>
      </c>
      <c r="K233" s="29">
        <f>SUM(J233-I233)</f>
        <v>0</v>
      </c>
      <c r="L233" s="32">
        <v>10000</v>
      </c>
      <c r="M233" s="32">
        <v>10000</v>
      </c>
      <c r="N233" s="29">
        <f>SUM(M233-L233)</f>
        <v>0</v>
      </c>
      <c r="O233" s="32">
        <v>0</v>
      </c>
      <c r="P233" s="32">
        <v>0</v>
      </c>
      <c r="Q233" s="29">
        <f>SUM(P233-O233)</f>
        <v>0</v>
      </c>
      <c r="R233" s="32">
        <v>70000</v>
      </c>
      <c r="S233" s="32">
        <v>70000</v>
      </c>
      <c r="T233" s="29">
        <f>SUM(S233-R233)</f>
        <v>0</v>
      </c>
    </row>
    <row r="234" spans="1:20" s="16" customFormat="1" ht="18" hidden="1">
      <c r="A234" s="102"/>
      <c r="B234" s="18" t="s">
        <v>165</v>
      </c>
      <c r="C234" s="29">
        <f t="shared" si="80"/>
        <v>11760</v>
      </c>
      <c r="D234" s="29">
        <f t="shared" si="80"/>
        <v>0</v>
      </c>
      <c r="E234" s="29">
        <f t="shared" si="80"/>
        <v>-11760</v>
      </c>
      <c r="F234" s="32">
        <v>0</v>
      </c>
      <c r="G234" s="32">
        <v>0</v>
      </c>
      <c r="H234" s="89">
        <f>SUM(G234-F234)</f>
        <v>0</v>
      </c>
      <c r="I234" s="77">
        <v>0</v>
      </c>
      <c r="J234" s="32">
        <v>0</v>
      </c>
      <c r="K234" s="29">
        <f>SUM(J234-I234)</f>
        <v>0</v>
      </c>
      <c r="L234" s="32">
        <v>11760</v>
      </c>
      <c r="M234" s="32">
        <v>0</v>
      </c>
      <c r="N234" s="29">
        <f>SUM(M234-L234)</f>
        <v>-11760</v>
      </c>
      <c r="O234" s="32">
        <v>0</v>
      </c>
      <c r="P234" s="32">
        <v>0</v>
      </c>
      <c r="Q234" s="29">
        <f>SUM(P234-O234)</f>
        <v>0</v>
      </c>
      <c r="R234" s="32">
        <v>0</v>
      </c>
      <c r="S234" s="32">
        <v>0</v>
      </c>
      <c r="T234" s="29">
        <f>SUM(S234-R234)</f>
        <v>0</v>
      </c>
    </row>
    <row r="235" spans="1:20" s="16" customFormat="1" ht="18" hidden="1">
      <c r="A235" s="102"/>
      <c r="B235" s="11" t="s">
        <v>166</v>
      </c>
      <c r="C235" s="33">
        <f aca="true" t="shared" si="83" ref="C235:T235">SUM(C236,C239,C241,C252)</f>
        <v>468065</v>
      </c>
      <c r="D235" s="33">
        <f t="shared" si="83"/>
        <v>521291</v>
      </c>
      <c r="E235" s="33">
        <f t="shared" si="83"/>
        <v>53226</v>
      </c>
      <c r="F235" s="33">
        <f t="shared" si="83"/>
        <v>0</v>
      </c>
      <c r="G235" s="33">
        <f t="shared" si="83"/>
        <v>0</v>
      </c>
      <c r="H235" s="90">
        <f t="shared" si="83"/>
        <v>0</v>
      </c>
      <c r="I235" s="78">
        <f t="shared" si="83"/>
        <v>29500</v>
      </c>
      <c r="J235" s="33">
        <f t="shared" si="83"/>
        <v>29500</v>
      </c>
      <c r="K235" s="33">
        <f t="shared" si="83"/>
        <v>0</v>
      </c>
      <c r="L235" s="33">
        <f t="shared" si="83"/>
        <v>204565</v>
      </c>
      <c r="M235" s="33">
        <f t="shared" si="83"/>
        <v>177791</v>
      </c>
      <c r="N235" s="33">
        <f t="shared" si="83"/>
        <v>-26774</v>
      </c>
      <c r="O235" s="33">
        <f t="shared" si="83"/>
        <v>0</v>
      </c>
      <c r="P235" s="33">
        <f t="shared" si="83"/>
        <v>0</v>
      </c>
      <c r="Q235" s="33">
        <f t="shared" si="83"/>
        <v>0</v>
      </c>
      <c r="R235" s="33">
        <f t="shared" si="83"/>
        <v>234000</v>
      </c>
      <c r="S235" s="33">
        <f t="shared" si="83"/>
        <v>314000</v>
      </c>
      <c r="T235" s="33">
        <f t="shared" si="83"/>
        <v>80000</v>
      </c>
    </row>
    <row r="236" spans="1:20" s="16" customFormat="1" ht="18" hidden="1">
      <c r="A236" s="102"/>
      <c r="B236" s="11" t="s">
        <v>30</v>
      </c>
      <c r="C236" s="33">
        <f>SUM(C237,C238)</f>
        <v>81000</v>
      </c>
      <c r="D236" s="33">
        <f>SUM(D237,D238)</f>
        <v>80000</v>
      </c>
      <c r="E236" s="33">
        <f>SUM(E237,E238)</f>
        <v>-1000</v>
      </c>
      <c r="F236" s="33">
        <f aca="true" t="shared" si="84" ref="F236:T236">SUM(F237,F238)</f>
        <v>0</v>
      </c>
      <c r="G236" s="33">
        <f t="shared" si="84"/>
        <v>0</v>
      </c>
      <c r="H236" s="90">
        <f t="shared" si="84"/>
        <v>0</v>
      </c>
      <c r="I236" s="78">
        <f t="shared" si="84"/>
        <v>0</v>
      </c>
      <c r="J236" s="33">
        <f t="shared" si="84"/>
        <v>0</v>
      </c>
      <c r="K236" s="33">
        <f t="shared" si="84"/>
        <v>0</v>
      </c>
      <c r="L236" s="33">
        <f t="shared" si="84"/>
        <v>81000</v>
      </c>
      <c r="M236" s="33">
        <f t="shared" si="84"/>
        <v>0</v>
      </c>
      <c r="N236" s="33">
        <f t="shared" si="84"/>
        <v>-81000</v>
      </c>
      <c r="O236" s="33">
        <f t="shared" si="84"/>
        <v>0</v>
      </c>
      <c r="P236" s="33">
        <f t="shared" si="84"/>
        <v>0</v>
      </c>
      <c r="Q236" s="33">
        <f t="shared" si="84"/>
        <v>0</v>
      </c>
      <c r="R236" s="33">
        <f t="shared" si="84"/>
        <v>0</v>
      </c>
      <c r="S236" s="33">
        <f t="shared" si="84"/>
        <v>80000</v>
      </c>
      <c r="T236" s="33">
        <f t="shared" si="84"/>
        <v>80000</v>
      </c>
    </row>
    <row r="237" spans="1:20" s="16" customFormat="1" ht="18" hidden="1">
      <c r="A237" s="102"/>
      <c r="B237" s="12" t="s">
        <v>167</v>
      </c>
      <c r="C237" s="29">
        <f aca="true" t="shared" si="85" ref="C237:E250">SUM(F237,I237,L237,O237,R237)</f>
        <v>80000</v>
      </c>
      <c r="D237" s="29">
        <f t="shared" si="85"/>
        <v>80000</v>
      </c>
      <c r="E237" s="29">
        <f t="shared" si="85"/>
        <v>0</v>
      </c>
      <c r="F237" s="32">
        <v>0</v>
      </c>
      <c r="G237" s="32">
        <v>0</v>
      </c>
      <c r="H237" s="89">
        <f aca="true" t="shared" si="86" ref="H237:H247">SUM(G237-F237)</f>
        <v>0</v>
      </c>
      <c r="I237" s="77">
        <v>0</v>
      </c>
      <c r="J237" s="32">
        <v>0</v>
      </c>
      <c r="K237" s="29">
        <f aca="true" t="shared" si="87" ref="K237:K247">SUM(J237-I237)</f>
        <v>0</v>
      </c>
      <c r="L237" s="32">
        <v>80000</v>
      </c>
      <c r="M237" s="32">
        <v>0</v>
      </c>
      <c r="N237" s="29">
        <f aca="true" t="shared" si="88" ref="N237:N247">SUM(M237-L237)</f>
        <v>-80000</v>
      </c>
      <c r="O237" s="32">
        <v>0</v>
      </c>
      <c r="P237" s="32">
        <v>0</v>
      </c>
      <c r="Q237" s="29">
        <f aca="true" t="shared" si="89" ref="Q237:Q247">SUM(P237-O237)</f>
        <v>0</v>
      </c>
      <c r="R237" s="32">
        <v>0</v>
      </c>
      <c r="S237" s="32">
        <v>80000</v>
      </c>
      <c r="T237" s="29">
        <f aca="true" t="shared" si="90" ref="T237:T247">SUM(S237-R237)</f>
        <v>80000</v>
      </c>
    </row>
    <row r="238" spans="1:20" s="10" customFormat="1" ht="18" hidden="1">
      <c r="A238" s="102"/>
      <c r="B238" s="12" t="s">
        <v>33</v>
      </c>
      <c r="C238" s="29">
        <f t="shared" si="85"/>
        <v>1000</v>
      </c>
      <c r="D238" s="29">
        <f t="shared" si="85"/>
        <v>0</v>
      </c>
      <c r="E238" s="29">
        <f t="shared" si="85"/>
        <v>-1000</v>
      </c>
      <c r="F238" s="32">
        <v>0</v>
      </c>
      <c r="G238" s="32">
        <v>0</v>
      </c>
      <c r="H238" s="89">
        <f>SUM(G238-F238)</f>
        <v>0</v>
      </c>
      <c r="I238" s="77">
        <v>0</v>
      </c>
      <c r="J238" s="32">
        <v>0</v>
      </c>
      <c r="K238" s="29">
        <f>SUM(J238-I238)</f>
        <v>0</v>
      </c>
      <c r="L238" s="32">
        <v>1000</v>
      </c>
      <c r="M238" s="32">
        <v>0</v>
      </c>
      <c r="N238" s="29">
        <f>SUM(M238-L238)</f>
        <v>-1000</v>
      </c>
      <c r="O238" s="32">
        <v>0</v>
      </c>
      <c r="P238" s="32">
        <v>0</v>
      </c>
      <c r="Q238" s="29">
        <f>SUM(P238-O238)</f>
        <v>0</v>
      </c>
      <c r="R238" s="32">
        <v>0</v>
      </c>
      <c r="S238" s="32">
        <v>0</v>
      </c>
      <c r="T238" s="29">
        <f>SUM(S238-R238)</f>
        <v>0</v>
      </c>
    </row>
    <row r="239" spans="1:20" s="16" customFormat="1" ht="18" hidden="1">
      <c r="A239" s="102"/>
      <c r="B239" s="11" t="s">
        <v>35</v>
      </c>
      <c r="C239" s="33">
        <f aca="true" t="shared" si="91" ref="C239:T239">SUM(C240)</f>
        <v>51488</v>
      </c>
      <c r="D239" s="33">
        <f t="shared" si="91"/>
        <v>51487</v>
      </c>
      <c r="E239" s="33">
        <f t="shared" si="91"/>
        <v>-1</v>
      </c>
      <c r="F239" s="33">
        <f t="shared" si="91"/>
        <v>0</v>
      </c>
      <c r="G239" s="33">
        <f t="shared" si="91"/>
        <v>0</v>
      </c>
      <c r="H239" s="90">
        <f t="shared" si="91"/>
        <v>0</v>
      </c>
      <c r="I239" s="78">
        <f t="shared" si="91"/>
        <v>0</v>
      </c>
      <c r="J239" s="33">
        <f t="shared" si="91"/>
        <v>0</v>
      </c>
      <c r="K239" s="33">
        <f t="shared" si="91"/>
        <v>0</v>
      </c>
      <c r="L239" s="33">
        <f t="shared" si="91"/>
        <v>51488</v>
      </c>
      <c r="M239" s="33">
        <f t="shared" si="91"/>
        <v>51487</v>
      </c>
      <c r="N239" s="33">
        <f t="shared" si="91"/>
        <v>-1</v>
      </c>
      <c r="O239" s="33">
        <f t="shared" si="91"/>
        <v>0</v>
      </c>
      <c r="P239" s="33">
        <f t="shared" si="91"/>
        <v>0</v>
      </c>
      <c r="Q239" s="33">
        <f t="shared" si="91"/>
        <v>0</v>
      </c>
      <c r="R239" s="33">
        <f t="shared" si="91"/>
        <v>0</v>
      </c>
      <c r="S239" s="33">
        <f t="shared" si="91"/>
        <v>0</v>
      </c>
      <c r="T239" s="33">
        <f t="shared" si="91"/>
        <v>0</v>
      </c>
    </row>
    <row r="240" spans="1:20" s="16" customFormat="1" ht="18" hidden="1">
      <c r="A240" s="102"/>
      <c r="B240" s="12" t="s">
        <v>36</v>
      </c>
      <c r="C240" s="29">
        <f t="shared" si="85"/>
        <v>51488</v>
      </c>
      <c r="D240" s="29">
        <f t="shared" si="85"/>
        <v>51487</v>
      </c>
      <c r="E240" s="29">
        <f t="shared" si="85"/>
        <v>-1</v>
      </c>
      <c r="F240" s="32">
        <v>0</v>
      </c>
      <c r="G240" s="32">
        <v>0</v>
      </c>
      <c r="H240" s="89">
        <f t="shared" si="86"/>
        <v>0</v>
      </c>
      <c r="I240" s="77">
        <v>0</v>
      </c>
      <c r="J240" s="32">
        <v>0</v>
      </c>
      <c r="K240" s="29">
        <f t="shared" si="87"/>
        <v>0</v>
      </c>
      <c r="L240" s="32">
        <v>51488</v>
      </c>
      <c r="M240" s="32">
        <v>51487</v>
      </c>
      <c r="N240" s="29">
        <f t="shared" si="88"/>
        <v>-1</v>
      </c>
      <c r="O240" s="32">
        <v>0</v>
      </c>
      <c r="P240" s="32">
        <v>0</v>
      </c>
      <c r="Q240" s="29">
        <f t="shared" si="89"/>
        <v>0</v>
      </c>
      <c r="R240" s="32">
        <v>0</v>
      </c>
      <c r="S240" s="32">
        <v>0</v>
      </c>
      <c r="T240" s="29">
        <f t="shared" si="90"/>
        <v>0</v>
      </c>
    </row>
    <row r="241" spans="1:20" s="16" customFormat="1" ht="18" hidden="1">
      <c r="A241" s="102"/>
      <c r="B241" s="11" t="s">
        <v>37</v>
      </c>
      <c r="C241" s="33">
        <f>SUM(C242,C243,C244,C245,C246,C247,C248,C249,C250)</f>
        <v>313000</v>
      </c>
      <c r="D241" s="33">
        <f aca="true" t="shared" si="92" ref="D241:T241">SUM(D242,D243,D244,D245,D246,D247,D248,D249,D250)</f>
        <v>367227</v>
      </c>
      <c r="E241" s="33">
        <f t="shared" si="92"/>
        <v>54227</v>
      </c>
      <c r="F241" s="33">
        <f t="shared" si="92"/>
        <v>0</v>
      </c>
      <c r="G241" s="33">
        <f t="shared" si="92"/>
        <v>0</v>
      </c>
      <c r="H241" s="90">
        <f t="shared" si="92"/>
        <v>0</v>
      </c>
      <c r="I241" s="78">
        <f t="shared" si="92"/>
        <v>29500</v>
      </c>
      <c r="J241" s="33">
        <f t="shared" si="92"/>
        <v>29500</v>
      </c>
      <c r="K241" s="33">
        <f t="shared" si="92"/>
        <v>0</v>
      </c>
      <c r="L241" s="33">
        <f t="shared" si="92"/>
        <v>49500</v>
      </c>
      <c r="M241" s="33">
        <f t="shared" si="92"/>
        <v>103727</v>
      </c>
      <c r="N241" s="33">
        <f t="shared" si="92"/>
        <v>54227</v>
      </c>
      <c r="O241" s="33">
        <f t="shared" si="92"/>
        <v>0</v>
      </c>
      <c r="P241" s="33">
        <f t="shared" si="92"/>
        <v>0</v>
      </c>
      <c r="Q241" s="33">
        <f t="shared" si="92"/>
        <v>0</v>
      </c>
      <c r="R241" s="33">
        <f t="shared" si="92"/>
        <v>234000</v>
      </c>
      <c r="S241" s="33">
        <f t="shared" si="92"/>
        <v>234000</v>
      </c>
      <c r="T241" s="33">
        <f t="shared" si="92"/>
        <v>0</v>
      </c>
    </row>
    <row r="242" spans="1:20" s="16" customFormat="1" ht="18" hidden="1">
      <c r="A242" s="102"/>
      <c r="B242" s="12" t="s">
        <v>168</v>
      </c>
      <c r="C242" s="29">
        <f t="shared" si="85"/>
        <v>95000</v>
      </c>
      <c r="D242" s="29">
        <f t="shared" si="85"/>
        <v>95000</v>
      </c>
      <c r="E242" s="29">
        <f t="shared" si="85"/>
        <v>0</v>
      </c>
      <c r="F242" s="32">
        <v>0</v>
      </c>
      <c r="G242" s="32">
        <v>0</v>
      </c>
      <c r="H242" s="89">
        <f t="shared" si="86"/>
        <v>0</v>
      </c>
      <c r="I242" s="77">
        <v>0</v>
      </c>
      <c r="J242" s="32">
        <v>0</v>
      </c>
      <c r="K242" s="29">
        <f t="shared" si="87"/>
        <v>0</v>
      </c>
      <c r="L242" s="32">
        <v>0</v>
      </c>
      <c r="M242" s="32">
        <v>0</v>
      </c>
      <c r="N242" s="29">
        <f t="shared" si="88"/>
        <v>0</v>
      </c>
      <c r="O242" s="32">
        <v>0</v>
      </c>
      <c r="P242" s="32">
        <v>0</v>
      </c>
      <c r="Q242" s="29">
        <f t="shared" si="89"/>
        <v>0</v>
      </c>
      <c r="R242" s="32">
        <v>95000</v>
      </c>
      <c r="S242" s="32">
        <v>95000</v>
      </c>
      <c r="T242" s="29">
        <f t="shared" si="90"/>
        <v>0</v>
      </c>
    </row>
    <row r="243" spans="1:20" s="16" customFormat="1" ht="18" hidden="1">
      <c r="A243" s="102"/>
      <c r="B243" s="12" t="s">
        <v>169</v>
      </c>
      <c r="C243" s="29">
        <f t="shared" si="85"/>
        <v>112000</v>
      </c>
      <c r="D243" s="29">
        <f t="shared" si="85"/>
        <v>112000</v>
      </c>
      <c r="E243" s="29">
        <f t="shared" si="85"/>
        <v>0</v>
      </c>
      <c r="F243" s="30">
        <v>0</v>
      </c>
      <c r="G243" s="30">
        <v>0</v>
      </c>
      <c r="H243" s="89">
        <f t="shared" si="86"/>
        <v>0</v>
      </c>
      <c r="I243" s="75">
        <v>10000</v>
      </c>
      <c r="J243" s="30">
        <v>10000</v>
      </c>
      <c r="K243" s="29">
        <f t="shared" si="87"/>
        <v>0</v>
      </c>
      <c r="L243" s="30">
        <v>0</v>
      </c>
      <c r="M243" s="30">
        <v>0</v>
      </c>
      <c r="N243" s="29">
        <f t="shared" si="88"/>
        <v>0</v>
      </c>
      <c r="O243" s="30">
        <v>0</v>
      </c>
      <c r="P243" s="30">
        <v>0</v>
      </c>
      <c r="Q243" s="29">
        <f t="shared" si="89"/>
        <v>0</v>
      </c>
      <c r="R243" s="30">
        <v>102000</v>
      </c>
      <c r="S243" s="30">
        <v>102000</v>
      </c>
      <c r="T243" s="29">
        <f t="shared" si="90"/>
        <v>0</v>
      </c>
    </row>
    <row r="244" spans="1:20" s="16" customFormat="1" ht="18" hidden="1">
      <c r="A244" s="102"/>
      <c r="B244" s="12" t="s">
        <v>170</v>
      </c>
      <c r="C244" s="29">
        <f t="shared" si="85"/>
        <v>14530</v>
      </c>
      <c r="D244" s="29">
        <f t="shared" si="85"/>
        <v>14530</v>
      </c>
      <c r="E244" s="29">
        <f t="shared" si="85"/>
        <v>0</v>
      </c>
      <c r="F244" s="30">
        <v>0</v>
      </c>
      <c r="G244" s="30">
        <v>0</v>
      </c>
      <c r="H244" s="89">
        <f>SUM(G244-F244)</f>
        <v>0</v>
      </c>
      <c r="I244" s="75">
        <v>14530</v>
      </c>
      <c r="J244" s="30">
        <v>14530</v>
      </c>
      <c r="K244" s="29">
        <f>SUM(J244-I244)</f>
        <v>0</v>
      </c>
      <c r="L244" s="30">
        <v>0</v>
      </c>
      <c r="M244" s="30">
        <v>0</v>
      </c>
      <c r="N244" s="29">
        <f>SUM(M244-L244)</f>
        <v>0</v>
      </c>
      <c r="O244" s="30">
        <v>0</v>
      </c>
      <c r="P244" s="30">
        <v>0</v>
      </c>
      <c r="Q244" s="29">
        <f>SUM(P244-O244)</f>
        <v>0</v>
      </c>
      <c r="R244" s="30">
        <v>0</v>
      </c>
      <c r="S244" s="30">
        <v>0</v>
      </c>
      <c r="T244" s="29">
        <f>SUM(S244-R244)</f>
        <v>0</v>
      </c>
    </row>
    <row r="245" spans="1:20" s="16" customFormat="1" ht="18" hidden="1">
      <c r="A245" s="102"/>
      <c r="B245" s="12" t="s">
        <v>171</v>
      </c>
      <c r="C245" s="29">
        <f t="shared" si="85"/>
        <v>4970</v>
      </c>
      <c r="D245" s="29">
        <f t="shared" si="85"/>
        <v>4970</v>
      </c>
      <c r="E245" s="29">
        <f t="shared" si="85"/>
        <v>0</v>
      </c>
      <c r="F245" s="30">
        <v>0</v>
      </c>
      <c r="G245" s="30">
        <v>0</v>
      </c>
      <c r="H245" s="89">
        <f t="shared" si="86"/>
        <v>0</v>
      </c>
      <c r="I245" s="75">
        <v>4970</v>
      </c>
      <c r="J245" s="30">
        <v>4970</v>
      </c>
      <c r="K245" s="29">
        <f t="shared" si="87"/>
        <v>0</v>
      </c>
      <c r="L245" s="30">
        <v>0</v>
      </c>
      <c r="M245" s="30">
        <v>0</v>
      </c>
      <c r="N245" s="29">
        <f t="shared" si="88"/>
        <v>0</v>
      </c>
      <c r="O245" s="30">
        <v>0</v>
      </c>
      <c r="P245" s="30">
        <v>0</v>
      </c>
      <c r="Q245" s="29">
        <f t="shared" si="89"/>
        <v>0</v>
      </c>
      <c r="R245" s="30">
        <v>0</v>
      </c>
      <c r="S245" s="30">
        <v>0</v>
      </c>
      <c r="T245" s="29">
        <f t="shared" si="90"/>
        <v>0</v>
      </c>
    </row>
    <row r="246" spans="1:20" s="16" customFormat="1" ht="18" hidden="1">
      <c r="A246" s="102"/>
      <c r="B246" s="12" t="s">
        <v>172</v>
      </c>
      <c r="C246" s="29">
        <f t="shared" si="85"/>
        <v>55000</v>
      </c>
      <c r="D246" s="29">
        <f t="shared" si="85"/>
        <v>92000</v>
      </c>
      <c r="E246" s="29">
        <f t="shared" si="85"/>
        <v>37000</v>
      </c>
      <c r="F246" s="32">
        <v>0</v>
      </c>
      <c r="G246" s="32">
        <v>0</v>
      </c>
      <c r="H246" s="89">
        <f t="shared" si="86"/>
        <v>0</v>
      </c>
      <c r="I246" s="77">
        <v>0</v>
      </c>
      <c r="J246" s="32">
        <v>0</v>
      </c>
      <c r="K246" s="29">
        <f t="shared" si="87"/>
        <v>0</v>
      </c>
      <c r="L246" s="32">
        <v>18000</v>
      </c>
      <c r="M246" s="32">
        <v>55000</v>
      </c>
      <c r="N246" s="29">
        <f t="shared" si="88"/>
        <v>37000</v>
      </c>
      <c r="O246" s="32">
        <v>0</v>
      </c>
      <c r="P246" s="32">
        <v>0</v>
      </c>
      <c r="Q246" s="29">
        <f t="shared" si="89"/>
        <v>0</v>
      </c>
      <c r="R246" s="32">
        <v>37000</v>
      </c>
      <c r="S246" s="32">
        <v>37000</v>
      </c>
      <c r="T246" s="29">
        <f t="shared" si="90"/>
        <v>0</v>
      </c>
    </row>
    <row r="247" spans="1:20" s="16" customFormat="1" ht="18" customHeight="1" hidden="1">
      <c r="A247" s="102"/>
      <c r="B247" s="12" t="s">
        <v>173</v>
      </c>
      <c r="C247" s="29">
        <f t="shared" si="85"/>
        <v>26500</v>
      </c>
      <c r="D247" s="29">
        <f t="shared" si="85"/>
        <v>26500</v>
      </c>
      <c r="E247" s="29">
        <f t="shared" si="85"/>
        <v>0</v>
      </c>
      <c r="F247" s="32">
        <v>0</v>
      </c>
      <c r="G247" s="32">
        <v>0</v>
      </c>
      <c r="H247" s="89">
        <f t="shared" si="86"/>
        <v>0</v>
      </c>
      <c r="I247" s="77">
        <v>0</v>
      </c>
      <c r="J247" s="32">
        <v>0</v>
      </c>
      <c r="K247" s="29">
        <f t="shared" si="87"/>
        <v>0</v>
      </c>
      <c r="L247" s="32">
        <v>26500</v>
      </c>
      <c r="M247" s="32">
        <v>26500</v>
      </c>
      <c r="N247" s="29">
        <f t="shared" si="88"/>
        <v>0</v>
      </c>
      <c r="O247" s="32">
        <v>0</v>
      </c>
      <c r="P247" s="32">
        <v>0</v>
      </c>
      <c r="Q247" s="29">
        <f t="shared" si="89"/>
        <v>0</v>
      </c>
      <c r="R247" s="32">
        <v>0</v>
      </c>
      <c r="S247" s="32">
        <v>0</v>
      </c>
      <c r="T247" s="29">
        <f t="shared" si="90"/>
        <v>0</v>
      </c>
    </row>
    <row r="248" spans="1:20" s="16" customFormat="1" ht="18" customHeight="1" hidden="1">
      <c r="A248" s="102"/>
      <c r="B248" s="12" t="s">
        <v>174</v>
      </c>
      <c r="C248" s="29">
        <f t="shared" si="85"/>
        <v>5000</v>
      </c>
      <c r="D248" s="29">
        <f t="shared" si="85"/>
        <v>5000</v>
      </c>
      <c r="E248" s="29">
        <f t="shared" si="85"/>
        <v>0</v>
      </c>
      <c r="F248" s="32">
        <v>0</v>
      </c>
      <c r="G248" s="32">
        <v>0</v>
      </c>
      <c r="H248" s="89">
        <f>SUM(G248-F248)</f>
        <v>0</v>
      </c>
      <c r="I248" s="77">
        <v>0</v>
      </c>
      <c r="J248" s="32">
        <v>0</v>
      </c>
      <c r="K248" s="29">
        <f>SUM(J248-I248)</f>
        <v>0</v>
      </c>
      <c r="L248" s="32">
        <v>5000</v>
      </c>
      <c r="M248" s="32">
        <v>5000</v>
      </c>
      <c r="N248" s="29">
        <f>SUM(M248-L248)</f>
        <v>0</v>
      </c>
      <c r="O248" s="32">
        <v>0</v>
      </c>
      <c r="P248" s="32">
        <v>0</v>
      </c>
      <c r="Q248" s="29">
        <f>SUM(P248-O248)</f>
        <v>0</v>
      </c>
      <c r="R248" s="32">
        <v>0</v>
      </c>
      <c r="S248" s="32">
        <v>0</v>
      </c>
      <c r="T248" s="29">
        <f>SUM(S248-R248)</f>
        <v>0</v>
      </c>
    </row>
    <row r="249" spans="1:20" s="16" customFormat="1" ht="18" customHeight="1" hidden="1">
      <c r="A249" s="102"/>
      <c r="B249" s="12" t="s">
        <v>218</v>
      </c>
      <c r="C249" s="29">
        <f t="shared" si="85"/>
        <v>0</v>
      </c>
      <c r="D249" s="29">
        <f t="shared" si="85"/>
        <v>12227</v>
      </c>
      <c r="E249" s="29">
        <f t="shared" si="85"/>
        <v>12227</v>
      </c>
      <c r="F249" s="32">
        <v>0</v>
      </c>
      <c r="G249" s="32">
        <v>0</v>
      </c>
      <c r="H249" s="89">
        <f>SUM(G249-F249)</f>
        <v>0</v>
      </c>
      <c r="I249" s="77">
        <v>0</v>
      </c>
      <c r="J249" s="32">
        <v>0</v>
      </c>
      <c r="K249" s="29">
        <f>SUM(J249-I249)</f>
        <v>0</v>
      </c>
      <c r="L249" s="32">
        <v>0</v>
      </c>
      <c r="M249" s="32">
        <v>12227</v>
      </c>
      <c r="N249" s="29">
        <f>SUM(M249-L249)</f>
        <v>12227</v>
      </c>
      <c r="O249" s="32">
        <v>0</v>
      </c>
      <c r="P249" s="32">
        <v>0</v>
      </c>
      <c r="Q249" s="29">
        <f>SUM(P249-O249)</f>
        <v>0</v>
      </c>
      <c r="R249" s="32">
        <v>0</v>
      </c>
      <c r="S249" s="32">
        <v>0</v>
      </c>
      <c r="T249" s="29">
        <f>SUM(S249-R249)</f>
        <v>0</v>
      </c>
    </row>
    <row r="250" spans="1:20" s="16" customFormat="1" ht="18" customHeight="1" hidden="1">
      <c r="A250" s="102"/>
      <c r="B250" s="12" t="s">
        <v>219</v>
      </c>
      <c r="C250" s="29">
        <f t="shared" si="85"/>
        <v>0</v>
      </c>
      <c r="D250" s="29">
        <f t="shared" si="85"/>
        <v>5000</v>
      </c>
      <c r="E250" s="29">
        <f t="shared" si="85"/>
        <v>5000</v>
      </c>
      <c r="F250" s="32">
        <v>0</v>
      </c>
      <c r="G250" s="32">
        <v>0</v>
      </c>
      <c r="H250" s="89">
        <f>SUM(G250-F250)</f>
        <v>0</v>
      </c>
      <c r="I250" s="77">
        <v>0</v>
      </c>
      <c r="J250" s="32">
        <v>0</v>
      </c>
      <c r="K250" s="29">
        <f>SUM(J250-I250)</f>
        <v>0</v>
      </c>
      <c r="L250" s="32">
        <v>0</v>
      </c>
      <c r="M250" s="32">
        <v>5000</v>
      </c>
      <c r="N250" s="29">
        <f>SUM(M250-L250)</f>
        <v>5000</v>
      </c>
      <c r="O250" s="32">
        <v>0</v>
      </c>
      <c r="P250" s="32">
        <v>0</v>
      </c>
      <c r="Q250" s="29">
        <f>SUM(P250-O250)</f>
        <v>0</v>
      </c>
      <c r="R250" s="32">
        <v>0</v>
      </c>
      <c r="S250" s="32">
        <v>0</v>
      </c>
      <c r="T250" s="29">
        <f>SUM(S250-R250)</f>
        <v>0</v>
      </c>
    </row>
    <row r="251" spans="1:20" s="16" customFormat="1" ht="18" customHeight="1" hidden="1">
      <c r="A251" s="102"/>
      <c r="B251" s="12"/>
      <c r="C251" s="29">
        <f>SUM(F251,I251,L251,O251,R251)</f>
        <v>0</v>
      </c>
      <c r="D251" s="29">
        <f>SUM(G251,J251,M251,P251,S251)</f>
        <v>0</v>
      </c>
      <c r="E251" s="29">
        <f>SUM(H251,K251,N251,Q251,T251)</f>
        <v>0</v>
      </c>
      <c r="F251" s="32">
        <v>0</v>
      </c>
      <c r="G251" s="32">
        <v>0</v>
      </c>
      <c r="H251" s="89">
        <f>SUM(G251-F251)</f>
        <v>0</v>
      </c>
      <c r="I251" s="77">
        <v>0</v>
      </c>
      <c r="J251" s="32">
        <v>0</v>
      </c>
      <c r="K251" s="29">
        <f>SUM(J251-I251)</f>
        <v>0</v>
      </c>
      <c r="L251" s="32">
        <v>0</v>
      </c>
      <c r="M251" s="32">
        <v>0</v>
      </c>
      <c r="N251" s="29">
        <f>SUM(M251-L251)</f>
        <v>0</v>
      </c>
      <c r="O251" s="32">
        <v>0</v>
      </c>
      <c r="P251" s="32">
        <v>0</v>
      </c>
      <c r="Q251" s="29">
        <f>SUM(P251-O251)</f>
        <v>0</v>
      </c>
      <c r="R251" s="32">
        <v>0</v>
      </c>
      <c r="S251" s="32">
        <v>0</v>
      </c>
      <c r="T251" s="29">
        <f>SUM(S251-R251)</f>
        <v>0</v>
      </c>
    </row>
    <row r="252" spans="1:20" s="17" customFormat="1" ht="18" hidden="1">
      <c r="A252" s="102"/>
      <c r="B252" s="11" t="s">
        <v>175</v>
      </c>
      <c r="C252" s="33">
        <f>SUM(C253,C254)</f>
        <v>22577</v>
      </c>
      <c r="D252" s="33">
        <f>SUM(D253,D254)</f>
        <v>22577</v>
      </c>
      <c r="E252" s="33">
        <f>SUM(E253,E254)</f>
        <v>0</v>
      </c>
      <c r="F252" s="33">
        <f aca="true" t="shared" si="93" ref="F252:T252">SUM(F253,F254)</f>
        <v>0</v>
      </c>
      <c r="G252" s="33">
        <f t="shared" si="93"/>
        <v>0</v>
      </c>
      <c r="H252" s="90">
        <f t="shared" si="93"/>
        <v>0</v>
      </c>
      <c r="I252" s="78">
        <f t="shared" si="93"/>
        <v>0</v>
      </c>
      <c r="J252" s="33">
        <f t="shared" si="93"/>
        <v>0</v>
      </c>
      <c r="K252" s="33">
        <f t="shared" si="93"/>
        <v>0</v>
      </c>
      <c r="L252" s="33">
        <f t="shared" si="93"/>
        <v>22577</v>
      </c>
      <c r="M252" s="33">
        <f t="shared" si="93"/>
        <v>22577</v>
      </c>
      <c r="N252" s="33">
        <f t="shared" si="93"/>
        <v>0</v>
      </c>
      <c r="O252" s="33">
        <f t="shared" si="93"/>
        <v>0</v>
      </c>
      <c r="P252" s="33">
        <f t="shared" si="93"/>
        <v>0</v>
      </c>
      <c r="Q252" s="33">
        <f t="shared" si="93"/>
        <v>0</v>
      </c>
      <c r="R252" s="33">
        <f t="shared" si="93"/>
        <v>0</v>
      </c>
      <c r="S252" s="33">
        <f t="shared" si="93"/>
        <v>0</v>
      </c>
      <c r="T252" s="33">
        <f t="shared" si="93"/>
        <v>0</v>
      </c>
    </row>
    <row r="253" spans="1:20" s="16" customFormat="1" ht="18" hidden="1">
      <c r="A253" s="102"/>
      <c r="B253" s="13" t="s">
        <v>176</v>
      </c>
      <c r="C253" s="29">
        <f aca="true" t="shared" si="94" ref="C253:E254">SUM(F253,I253,L253,O253,R253)</f>
        <v>10339</v>
      </c>
      <c r="D253" s="29">
        <f t="shared" si="94"/>
        <v>10339</v>
      </c>
      <c r="E253" s="29">
        <f t="shared" si="94"/>
        <v>0</v>
      </c>
      <c r="F253" s="30">
        <v>0</v>
      </c>
      <c r="G253" s="32">
        <v>0</v>
      </c>
      <c r="H253" s="89">
        <f>SUM(G253-F253)</f>
        <v>0</v>
      </c>
      <c r="I253" s="75">
        <v>0</v>
      </c>
      <c r="J253" s="32">
        <v>0</v>
      </c>
      <c r="K253" s="29">
        <f>SUM(J253-I253)</f>
        <v>0</v>
      </c>
      <c r="L253" s="30">
        <v>10339</v>
      </c>
      <c r="M253" s="32">
        <v>10339</v>
      </c>
      <c r="N253" s="29">
        <f>SUM(M253-L253)</f>
        <v>0</v>
      </c>
      <c r="O253" s="30">
        <v>0</v>
      </c>
      <c r="P253" s="32">
        <v>0</v>
      </c>
      <c r="Q253" s="29">
        <f>SUM(P253-O253)</f>
        <v>0</v>
      </c>
      <c r="R253" s="30">
        <v>0</v>
      </c>
      <c r="S253" s="32">
        <v>0</v>
      </c>
      <c r="T253" s="29">
        <f>SUM(S253-R253)</f>
        <v>0</v>
      </c>
    </row>
    <row r="254" spans="1:20" s="16" customFormat="1" ht="18" hidden="1">
      <c r="A254" s="102"/>
      <c r="B254" s="12" t="s">
        <v>177</v>
      </c>
      <c r="C254" s="29">
        <f t="shared" si="94"/>
        <v>12238</v>
      </c>
      <c r="D254" s="29">
        <f t="shared" si="94"/>
        <v>12238</v>
      </c>
      <c r="E254" s="29">
        <f t="shared" si="94"/>
        <v>0</v>
      </c>
      <c r="F254" s="32">
        <v>0</v>
      </c>
      <c r="G254" s="32">
        <v>0</v>
      </c>
      <c r="H254" s="89">
        <f>SUM(G254-F254)</f>
        <v>0</v>
      </c>
      <c r="I254" s="77">
        <v>0</v>
      </c>
      <c r="J254" s="32">
        <v>0</v>
      </c>
      <c r="K254" s="29">
        <f>SUM(J254-I254)</f>
        <v>0</v>
      </c>
      <c r="L254" s="32">
        <v>12238</v>
      </c>
      <c r="M254" s="32">
        <v>12238</v>
      </c>
      <c r="N254" s="29">
        <f>SUM(M254-L254)</f>
        <v>0</v>
      </c>
      <c r="O254" s="32">
        <v>0</v>
      </c>
      <c r="P254" s="32">
        <v>0</v>
      </c>
      <c r="Q254" s="29">
        <f>SUM(P254-O254)</f>
        <v>0</v>
      </c>
      <c r="R254" s="32">
        <v>0</v>
      </c>
      <c r="S254" s="32">
        <v>0</v>
      </c>
      <c r="T254" s="29">
        <f>SUM(S254-R254)</f>
        <v>0</v>
      </c>
    </row>
    <row r="255" spans="1:55" s="22" customFormat="1" ht="18" customHeight="1" hidden="1">
      <c r="A255" s="102"/>
      <c r="B255" s="11" t="s">
        <v>178</v>
      </c>
      <c r="C255" s="33">
        <f aca="true" t="shared" si="95" ref="C255:T255">SUM(C256)</f>
        <v>66000</v>
      </c>
      <c r="D255" s="33">
        <f t="shared" si="95"/>
        <v>56000</v>
      </c>
      <c r="E255" s="33">
        <f t="shared" si="95"/>
        <v>-10000</v>
      </c>
      <c r="F255" s="33">
        <f t="shared" si="95"/>
        <v>0</v>
      </c>
      <c r="G255" s="33">
        <f t="shared" si="95"/>
        <v>0</v>
      </c>
      <c r="H255" s="90">
        <f t="shared" si="95"/>
        <v>0</v>
      </c>
      <c r="I255" s="78">
        <f t="shared" si="95"/>
        <v>0</v>
      </c>
      <c r="J255" s="33">
        <f t="shared" si="95"/>
        <v>0</v>
      </c>
      <c r="K255" s="33">
        <f t="shared" si="95"/>
        <v>0</v>
      </c>
      <c r="L255" s="33">
        <f t="shared" si="95"/>
        <v>66000</v>
      </c>
      <c r="M255" s="33">
        <f t="shared" si="95"/>
        <v>56000</v>
      </c>
      <c r="N255" s="33">
        <f t="shared" si="95"/>
        <v>-10000</v>
      </c>
      <c r="O255" s="33">
        <f t="shared" si="95"/>
        <v>0</v>
      </c>
      <c r="P255" s="33">
        <f t="shared" si="95"/>
        <v>0</v>
      </c>
      <c r="Q255" s="33">
        <f t="shared" si="95"/>
        <v>0</v>
      </c>
      <c r="R255" s="33">
        <f t="shared" si="95"/>
        <v>0</v>
      </c>
      <c r="S255" s="33">
        <f t="shared" si="95"/>
        <v>0</v>
      </c>
      <c r="T255" s="33">
        <f t="shared" si="95"/>
        <v>0</v>
      </c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</row>
    <row r="256" spans="1:65" ht="18" hidden="1">
      <c r="A256" s="102"/>
      <c r="B256" s="11" t="s">
        <v>37</v>
      </c>
      <c r="C256" s="33">
        <f aca="true" t="shared" si="96" ref="C256:T256">SUM(C257,C258,C259)</f>
        <v>66000</v>
      </c>
      <c r="D256" s="33">
        <f t="shared" si="96"/>
        <v>56000</v>
      </c>
      <c r="E256" s="33">
        <f t="shared" si="96"/>
        <v>-10000</v>
      </c>
      <c r="F256" s="33">
        <f t="shared" si="96"/>
        <v>0</v>
      </c>
      <c r="G256" s="33">
        <f t="shared" si="96"/>
        <v>0</v>
      </c>
      <c r="H256" s="90">
        <f t="shared" si="96"/>
        <v>0</v>
      </c>
      <c r="I256" s="78">
        <f t="shared" si="96"/>
        <v>0</v>
      </c>
      <c r="J256" s="33">
        <f t="shared" si="96"/>
        <v>0</v>
      </c>
      <c r="K256" s="33">
        <f t="shared" si="96"/>
        <v>0</v>
      </c>
      <c r="L256" s="33">
        <f t="shared" si="96"/>
        <v>66000</v>
      </c>
      <c r="M256" s="33">
        <f t="shared" si="96"/>
        <v>56000</v>
      </c>
      <c r="N256" s="33">
        <f t="shared" si="96"/>
        <v>-10000</v>
      </c>
      <c r="O256" s="33">
        <f t="shared" si="96"/>
        <v>0</v>
      </c>
      <c r="P256" s="33">
        <f t="shared" si="96"/>
        <v>0</v>
      </c>
      <c r="Q256" s="33">
        <f t="shared" si="96"/>
        <v>0</v>
      </c>
      <c r="R256" s="33">
        <f t="shared" si="96"/>
        <v>0</v>
      </c>
      <c r="S256" s="33">
        <f t="shared" si="96"/>
        <v>0</v>
      </c>
      <c r="T256" s="33">
        <f t="shared" si="96"/>
        <v>0</v>
      </c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</row>
    <row r="257" spans="1:65" ht="18" hidden="1">
      <c r="A257" s="102"/>
      <c r="B257" s="13" t="s">
        <v>179</v>
      </c>
      <c r="C257" s="29">
        <f aca="true" t="shared" si="97" ref="C257:E259">SUM(F257,I257,L257,O257,R257)</f>
        <v>56000</v>
      </c>
      <c r="D257" s="29">
        <f t="shared" si="97"/>
        <v>56000</v>
      </c>
      <c r="E257" s="29">
        <f t="shared" si="97"/>
        <v>0</v>
      </c>
      <c r="F257" s="32">
        <v>0</v>
      </c>
      <c r="G257" s="32">
        <v>0</v>
      </c>
      <c r="H257" s="89">
        <f>SUM(G257-F257)</f>
        <v>0</v>
      </c>
      <c r="I257" s="77">
        <v>0</v>
      </c>
      <c r="J257" s="32">
        <v>0</v>
      </c>
      <c r="K257" s="29">
        <f>SUM(J257-I257)</f>
        <v>0</v>
      </c>
      <c r="L257" s="32">
        <v>56000</v>
      </c>
      <c r="M257" s="32">
        <v>56000</v>
      </c>
      <c r="N257" s="29">
        <f>SUM(M257-L257)</f>
        <v>0</v>
      </c>
      <c r="O257" s="32">
        <v>0</v>
      </c>
      <c r="P257" s="32">
        <v>0</v>
      </c>
      <c r="Q257" s="29">
        <f>SUM(P257-O257)</f>
        <v>0</v>
      </c>
      <c r="R257" s="32">
        <v>0</v>
      </c>
      <c r="S257" s="32">
        <v>0</v>
      </c>
      <c r="T257" s="29">
        <f>SUM(S257-R257)</f>
        <v>0</v>
      </c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</row>
    <row r="258" spans="1:55" s="22" customFormat="1" ht="18" customHeight="1" hidden="1">
      <c r="A258" s="102"/>
      <c r="B258" s="13" t="s">
        <v>180</v>
      </c>
      <c r="C258" s="29">
        <f t="shared" si="97"/>
        <v>10000</v>
      </c>
      <c r="D258" s="29">
        <f t="shared" si="97"/>
        <v>0</v>
      </c>
      <c r="E258" s="29">
        <f t="shared" si="97"/>
        <v>-10000</v>
      </c>
      <c r="F258" s="32">
        <v>0</v>
      </c>
      <c r="G258" s="32">
        <v>0</v>
      </c>
      <c r="H258" s="89">
        <f>SUM(G258-F258)</f>
        <v>0</v>
      </c>
      <c r="I258" s="77">
        <v>0</v>
      </c>
      <c r="J258" s="32">
        <v>0</v>
      </c>
      <c r="K258" s="29">
        <f>SUM(J258-I258)</f>
        <v>0</v>
      </c>
      <c r="L258" s="32">
        <v>10000</v>
      </c>
      <c r="M258" s="32">
        <v>0</v>
      </c>
      <c r="N258" s="29">
        <f>SUM(M258-L258)</f>
        <v>-10000</v>
      </c>
      <c r="O258" s="32">
        <v>0</v>
      </c>
      <c r="P258" s="32">
        <v>0</v>
      </c>
      <c r="Q258" s="29">
        <f>SUM(P258-O258)</f>
        <v>0</v>
      </c>
      <c r="R258" s="32">
        <v>0</v>
      </c>
      <c r="S258" s="32">
        <v>0</v>
      </c>
      <c r="T258" s="29">
        <f>SUM(S258-R258)</f>
        <v>0</v>
      </c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</row>
    <row r="259" spans="1:55" s="22" customFormat="1" ht="18" customHeight="1" hidden="1">
      <c r="A259" s="102"/>
      <c r="B259" s="13" t="s">
        <v>181</v>
      </c>
      <c r="C259" s="29">
        <f t="shared" si="97"/>
        <v>0</v>
      </c>
      <c r="D259" s="29">
        <f t="shared" si="97"/>
        <v>0</v>
      </c>
      <c r="E259" s="29">
        <f t="shared" si="97"/>
        <v>0</v>
      </c>
      <c r="F259" s="32">
        <v>0</v>
      </c>
      <c r="G259" s="32">
        <v>0</v>
      </c>
      <c r="H259" s="89">
        <f>SUM(G259-F259)</f>
        <v>0</v>
      </c>
      <c r="I259" s="77">
        <v>0</v>
      </c>
      <c r="J259" s="32">
        <v>0</v>
      </c>
      <c r="K259" s="29">
        <f>SUM(J259-I259)</f>
        <v>0</v>
      </c>
      <c r="L259" s="32">
        <v>0</v>
      </c>
      <c r="M259" s="32">
        <v>0</v>
      </c>
      <c r="N259" s="29">
        <f>SUM(M259-L259)</f>
        <v>0</v>
      </c>
      <c r="O259" s="32">
        <v>0</v>
      </c>
      <c r="P259" s="32">
        <v>0</v>
      </c>
      <c r="Q259" s="29">
        <f>SUM(P259-O259)</f>
        <v>0</v>
      </c>
      <c r="R259" s="32">
        <v>0</v>
      </c>
      <c r="S259" s="32">
        <v>0</v>
      </c>
      <c r="T259" s="29">
        <f>SUM(S259-R259)</f>
        <v>0</v>
      </c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</row>
    <row r="260" spans="1:55" s="22" customFormat="1" ht="18" customHeight="1">
      <c r="A260" s="102"/>
      <c r="B260" s="11" t="s">
        <v>182</v>
      </c>
      <c r="C260" s="33">
        <f>SUM(C261,C269)</f>
        <v>94500</v>
      </c>
      <c r="D260" s="33">
        <f>SUM(D261,D269)</f>
        <v>94500</v>
      </c>
      <c r="E260" s="33">
        <f>SUM(E261,E269)</f>
        <v>0</v>
      </c>
      <c r="F260" s="33">
        <f aca="true" t="shared" si="98" ref="F260:T260">SUM(F261,F269)</f>
        <v>10500</v>
      </c>
      <c r="G260" s="33">
        <f t="shared" si="98"/>
        <v>10500</v>
      </c>
      <c r="H260" s="90">
        <f t="shared" si="98"/>
        <v>0</v>
      </c>
      <c r="I260" s="78">
        <f t="shared" si="98"/>
        <v>18000</v>
      </c>
      <c r="J260" s="33">
        <f t="shared" si="98"/>
        <v>18000</v>
      </c>
      <c r="K260" s="33">
        <f t="shared" si="98"/>
        <v>0</v>
      </c>
      <c r="L260" s="33">
        <f t="shared" si="98"/>
        <v>25800</v>
      </c>
      <c r="M260" s="33">
        <f t="shared" si="98"/>
        <v>25800</v>
      </c>
      <c r="N260" s="33">
        <f t="shared" si="98"/>
        <v>0</v>
      </c>
      <c r="O260" s="33">
        <f t="shared" si="98"/>
        <v>0</v>
      </c>
      <c r="P260" s="33">
        <f t="shared" si="98"/>
        <v>0</v>
      </c>
      <c r="Q260" s="33">
        <f t="shared" si="98"/>
        <v>0</v>
      </c>
      <c r="R260" s="33">
        <f t="shared" si="98"/>
        <v>40200</v>
      </c>
      <c r="S260" s="33">
        <f t="shared" si="98"/>
        <v>40200</v>
      </c>
      <c r="T260" s="33">
        <f t="shared" si="98"/>
        <v>0</v>
      </c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</row>
    <row r="261" spans="1:65" ht="18">
      <c r="A261" s="102"/>
      <c r="B261" s="11" t="s">
        <v>183</v>
      </c>
      <c r="C261" s="33">
        <f aca="true" t="shared" si="99" ref="C261:T261">SUM(C262,C265)</f>
        <v>76500</v>
      </c>
      <c r="D261" s="33">
        <f t="shared" si="99"/>
        <v>76500</v>
      </c>
      <c r="E261" s="33">
        <f>SUM(E262,E265)</f>
        <v>0</v>
      </c>
      <c r="F261" s="33">
        <f t="shared" si="99"/>
        <v>10500</v>
      </c>
      <c r="G261" s="33">
        <f t="shared" si="99"/>
        <v>10500</v>
      </c>
      <c r="H261" s="90">
        <f t="shared" si="99"/>
        <v>0</v>
      </c>
      <c r="I261" s="78">
        <f t="shared" si="99"/>
        <v>0</v>
      </c>
      <c r="J261" s="33">
        <f t="shared" si="99"/>
        <v>0</v>
      </c>
      <c r="K261" s="33">
        <f>SUM(K262,K265)</f>
        <v>0</v>
      </c>
      <c r="L261" s="33">
        <f t="shared" si="99"/>
        <v>25800</v>
      </c>
      <c r="M261" s="33">
        <f t="shared" si="99"/>
        <v>25800</v>
      </c>
      <c r="N261" s="33">
        <f t="shared" si="99"/>
        <v>0</v>
      </c>
      <c r="O261" s="33">
        <f t="shared" si="99"/>
        <v>0</v>
      </c>
      <c r="P261" s="33">
        <f t="shared" si="99"/>
        <v>0</v>
      </c>
      <c r="Q261" s="33">
        <f>SUM(Q262,Q265)</f>
        <v>0</v>
      </c>
      <c r="R261" s="33">
        <f t="shared" si="99"/>
        <v>40200</v>
      </c>
      <c r="S261" s="33">
        <f t="shared" si="99"/>
        <v>40200</v>
      </c>
      <c r="T261" s="33">
        <f t="shared" si="99"/>
        <v>0</v>
      </c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</row>
    <row r="262" spans="1:65" ht="18" hidden="1">
      <c r="A262" s="102"/>
      <c r="B262" s="11" t="s">
        <v>184</v>
      </c>
      <c r="C262" s="33">
        <f aca="true" t="shared" si="100" ref="C262:R263">SUM(C263)</f>
        <v>25000</v>
      </c>
      <c r="D262" s="33">
        <f t="shared" si="100"/>
        <v>25000</v>
      </c>
      <c r="E262" s="33">
        <f t="shared" si="100"/>
        <v>0</v>
      </c>
      <c r="F262" s="33">
        <f t="shared" si="100"/>
        <v>0</v>
      </c>
      <c r="G262" s="33">
        <f t="shared" si="100"/>
        <v>0</v>
      </c>
      <c r="H262" s="90">
        <f t="shared" si="100"/>
        <v>0</v>
      </c>
      <c r="I262" s="78">
        <f t="shared" si="100"/>
        <v>0</v>
      </c>
      <c r="J262" s="33">
        <f t="shared" si="100"/>
        <v>0</v>
      </c>
      <c r="K262" s="33">
        <f t="shared" si="100"/>
        <v>0</v>
      </c>
      <c r="L262" s="33">
        <f t="shared" si="100"/>
        <v>25000</v>
      </c>
      <c r="M262" s="33">
        <f t="shared" si="100"/>
        <v>25000</v>
      </c>
      <c r="N262" s="33">
        <f t="shared" si="100"/>
        <v>0</v>
      </c>
      <c r="O262" s="33">
        <f t="shared" si="100"/>
        <v>0</v>
      </c>
      <c r="P262" s="33">
        <f t="shared" si="100"/>
        <v>0</v>
      </c>
      <c r="Q262" s="33">
        <f t="shared" si="100"/>
        <v>0</v>
      </c>
      <c r="R262" s="33">
        <f t="shared" si="100"/>
        <v>0</v>
      </c>
      <c r="S262" s="33">
        <f>SUM(S263)</f>
        <v>0</v>
      </c>
      <c r="T262" s="33">
        <f>SUM(T263)</f>
        <v>0</v>
      </c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</row>
    <row r="263" spans="1:55" s="22" customFormat="1" ht="18" customHeight="1" hidden="1">
      <c r="A263" s="102"/>
      <c r="B263" s="11" t="s">
        <v>185</v>
      </c>
      <c r="C263" s="33">
        <f t="shared" si="100"/>
        <v>25000</v>
      </c>
      <c r="D263" s="33">
        <f t="shared" si="100"/>
        <v>25000</v>
      </c>
      <c r="E263" s="33">
        <f t="shared" si="100"/>
        <v>0</v>
      </c>
      <c r="F263" s="33">
        <f t="shared" si="100"/>
        <v>0</v>
      </c>
      <c r="G263" s="33">
        <f t="shared" si="100"/>
        <v>0</v>
      </c>
      <c r="H263" s="90">
        <f t="shared" si="100"/>
        <v>0</v>
      </c>
      <c r="I263" s="78">
        <f t="shared" si="100"/>
        <v>0</v>
      </c>
      <c r="J263" s="33">
        <f t="shared" si="100"/>
        <v>0</v>
      </c>
      <c r="K263" s="33">
        <f t="shared" si="100"/>
        <v>0</v>
      </c>
      <c r="L263" s="33">
        <f t="shared" si="100"/>
        <v>25000</v>
      </c>
      <c r="M263" s="33">
        <f>SUM(M264)</f>
        <v>25000</v>
      </c>
      <c r="N263" s="33">
        <f t="shared" si="100"/>
        <v>0</v>
      </c>
      <c r="O263" s="33">
        <f>SUM(O264)</f>
        <v>0</v>
      </c>
      <c r="P263" s="33">
        <f>SUM(P264)</f>
        <v>0</v>
      </c>
      <c r="Q263" s="33">
        <f>SUM(Q264)</f>
        <v>0</v>
      </c>
      <c r="R263" s="33">
        <f>SUM(R264)</f>
        <v>0</v>
      </c>
      <c r="S263" s="33">
        <f>SUM(S264)</f>
        <v>0</v>
      </c>
      <c r="T263" s="33">
        <f>SUM(T264)</f>
        <v>0</v>
      </c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</row>
    <row r="264" spans="1:20" s="22" customFormat="1" ht="18" customHeight="1" hidden="1">
      <c r="A264" s="102"/>
      <c r="B264" s="12" t="s">
        <v>186</v>
      </c>
      <c r="C264" s="29">
        <f>SUM(F264,I264,L264,O264,R264)</f>
        <v>25000</v>
      </c>
      <c r="D264" s="29">
        <f>SUM(G264,J264,M264,P264,S264)</f>
        <v>25000</v>
      </c>
      <c r="E264" s="29">
        <f>SUM(H264,K264,N264,Q264,T264)</f>
        <v>0</v>
      </c>
      <c r="F264" s="32">
        <v>0</v>
      </c>
      <c r="G264" s="32">
        <v>0</v>
      </c>
      <c r="H264" s="89">
        <f>SUM(G264-F264)</f>
        <v>0</v>
      </c>
      <c r="I264" s="77">
        <v>0</v>
      </c>
      <c r="J264" s="32">
        <v>0</v>
      </c>
      <c r="K264" s="29">
        <f>SUM(J264-I264)</f>
        <v>0</v>
      </c>
      <c r="L264" s="32">
        <v>25000</v>
      </c>
      <c r="M264" s="32">
        <v>25000</v>
      </c>
      <c r="N264" s="29">
        <f>SUM(M264-L264)</f>
        <v>0</v>
      </c>
      <c r="O264" s="32">
        <v>0</v>
      </c>
      <c r="P264" s="32">
        <v>0</v>
      </c>
      <c r="Q264" s="29">
        <f>SUM(P264-O264)</f>
        <v>0</v>
      </c>
      <c r="R264" s="32">
        <v>0</v>
      </c>
      <c r="S264" s="32">
        <v>0</v>
      </c>
      <c r="T264" s="29">
        <f>SUM(S264-R264)</f>
        <v>0</v>
      </c>
    </row>
    <row r="265" spans="1:20" s="16" customFormat="1" ht="18">
      <c r="A265" s="102"/>
      <c r="B265" s="11" t="s">
        <v>187</v>
      </c>
      <c r="C265" s="33">
        <f aca="true" t="shared" si="101" ref="C265:T265">SUM(C266,C267,C268)</f>
        <v>51500</v>
      </c>
      <c r="D265" s="33">
        <f t="shared" si="101"/>
        <v>51500</v>
      </c>
      <c r="E265" s="33">
        <f t="shared" si="101"/>
        <v>0</v>
      </c>
      <c r="F265" s="33">
        <f t="shared" si="101"/>
        <v>10500</v>
      </c>
      <c r="G265" s="33">
        <f t="shared" si="101"/>
        <v>10500</v>
      </c>
      <c r="H265" s="90">
        <f t="shared" si="101"/>
        <v>0</v>
      </c>
      <c r="I265" s="78">
        <f t="shared" si="101"/>
        <v>0</v>
      </c>
      <c r="J265" s="33">
        <f t="shared" si="101"/>
        <v>0</v>
      </c>
      <c r="K265" s="33">
        <f>SUM(K266,K267,K268)</f>
        <v>0</v>
      </c>
      <c r="L265" s="33">
        <f t="shared" si="101"/>
        <v>800</v>
      </c>
      <c r="M265" s="33">
        <f t="shared" si="101"/>
        <v>800</v>
      </c>
      <c r="N265" s="33">
        <f t="shared" si="101"/>
        <v>0</v>
      </c>
      <c r="O265" s="33">
        <f t="shared" si="101"/>
        <v>0</v>
      </c>
      <c r="P265" s="33">
        <f t="shared" si="101"/>
        <v>0</v>
      </c>
      <c r="Q265" s="33">
        <f>SUM(Q266,Q267,Q268)</f>
        <v>0</v>
      </c>
      <c r="R265" s="33">
        <f t="shared" si="101"/>
        <v>40200</v>
      </c>
      <c r="S265" s="33">
        <f t="shared" si="101"/>
        <v>40200</v>
      </c>
      <c r="T265" s="33">
        <f t="shared" si="101"/>
        <v>0</v>
      </c>
    </row>
    <row r="266" spans="1:20" s="16" customFormat="1" ht="18">
      <c r="A266" s="102" t="s">
        <v>245</v>
      </c>
      <c r="B266" s="12" t="s">
        <v>188</v>
      </c>
      <c r="C266" s="29">
        <f aca="true" t="shared" si="102" ref="C266:E268">SUM(F266,I266,L266,O266,R266)</f>
        <v>12000</v>
      </c>
      <c r="D266" s="29">
        <f t="shared" si="102"/>
        <v>12000</v>
      </c>
      <c r="E266" s="29">
        <f t="shared" si="102"/>
        <v>0</v>
      </c>
      <c r="F266" s="32">
        <v>6000</v>
      </c>
      <c r="G266" s="32">
        <v>6000</v>
      </c>
      <c r="H266" s="89">
        <f>SUM(G266-F266)</f>
        <v>0</v>
      </c>
      <c r="I266" s="77">
        <v>0</v>
      </c>
      <c r="J266" s="32">
        <v>0</v>
      </c>
      <c r="K266" s="29">
        <f>SUM(J266-I266)</f>
        <v>0</v>
      </c>
      <c r="L266" s="32">
        <v>800</v>
      </c>
      <c r="M266" s="32">
        <v>800</v>
      </c>
      <c r="N266" s="29">
        <f>SUM(M266-L266)</f>
        <v>0</v>
      </c>
      <c r="O266" s="32">
        <v>0</v>
      </c>
      <c r="P266" s="32">
        <v>0</v>
      </c>
      <c r="Q266" s="29">
        <f>SUM(P266-O266)</f>
        <v>0</v>
      </c>
      <c r="R266" s="32">
        <v>5200</v>
      </c>
      <c r="S266" s="32">
        <v>5200</v>
      </c>
      <c r="T266" s="29">
        <f>SUM(S266-R266)</f>
        <v>0</v>
      </c>
    </row>
    <row r="267" spans="1:20" s="16" customFormat="1" ht="18">
      <c r="A267" s="102" t="s">
        <v>246</v>
      </c>
      <c r="B267" s="12" t="s">
        <v>189</v>
      </c>
      <c r="C267" s="29">
        <f t="shared" si="102"/>
        <v>4500</v>
      </c>
      <c r="D267" s="29">
        <f t="shared" si="102"/>
        <v>4500</v>
      </c>
      <c r="E267" s="29">
        <f t="shared" si="102"/>
        <v>0</v>
      </c>
      <c r="F267" s="32">
        <v>4500</v>
      </c>
      <c r="G267" s="32">
        <v>4500</v>
      </c>
      <c r="H267" s="89">
        <f>SUM(G267-F267)</f>
        <v>0</v>
      </c>
      <c r="I267" s="77">
        <v>0</v>
      </c>
      <c r="J267" s="32">
        <v>0</v>
      </c>
      <c r="K267" s="29">
        <f>SUM(J267-I267)</f>
        <v>0</v>
      </c>
      <c r="L267" s="32">
        <v>0</v>
      </c>
      <c r="M267" s="32">
        <v>0</v>
      </c>
      <c r="N267" s="29">
        <f>SUM(M267-L267)</f>
        <v>0</v>
      </c>
      <c r="O267" s="32">
        <v>0</v>
      </c>
      <c r="P267" s="32">
        <v>0</v>
      </c>
      <c r="Q267" s="29">
        <f>SUM(P267-O267)</f>
        <v>0</v>
      </c>
      <c r="R267" s="32">
        <v>0</v>
      </c>
      <c r="S267" s="32">
        <v>0</v>
      </c>
      <c r="T267" s="29">
        <f>SUM(S267-R267)</f>
        <v>0</v>
      </c>
    </row>
    <row r="268" spans="1:20" s="16" customFormat="1" ht="18" hidden="1">
      <c r="A268" s="102"/>
      <c r="B268" s="12" t="s">
        <v>190</v>
      </c>
      <c r="C268" s="29">
        <f t="shared" si="102"/>
        <v>35000</v>
      </c>
      <c r="D268" s="29">
        <f t="shared" si="102"/>
        <v>35000</v>
      </c>
      <c r="E268" s="29">
        <f t="shared" si="102"/>
        <v>0</v>
      </c>
      <c r="F268" s="32">
        <v>0</v>
      </c>
      <c r="G268" s="32">
        <v>0</v>
      </c>
      <c r="H268" s="89">
        <f>SUM(G268-F268)</f>
        <v>0</v>
      </c>
      <c r="I268" s="77">
        <v>0</v>
      </c>
      <c r="J268" s="32">
        <v>0</v>
      </c>
      <c r="K268" s="29">
        <f>SUM(J268-I268)</f>
        <v>0</v>
      </c>
      <c r="L268" s="32">
        <v>0</v>
      </c>
      <c r="M268" s="32">
        <v>0</v>
      </c>
      <c r="N268" s="29">
        <f>SUM(M268-L268)</f>
        <v>0</v>
      </c>
      <c r="O268" s="32">
        <v>0</v>
      </c>
      <c r="P268" s="32">
        <v>0</v>
      </c>
      <c r="Q268" s="29">
        <f>SUM(P268-O268)</f>
        <v>0</v>
      </c>
      <c r="R268" s="32">
        <v>35000</v>
      </c>
      <c r="S268" s="32">
        <v>35000</v>
      </c>
      <c r="T268" s="29">
        <f>SUM(S268-R268)</f>
        <v>0</v>
      </c>
    </row>
    <row r="269" spans="1:20" s="16" customFormat="1" ht="18" hidden="1">
      <c r="A269" s="102"/>
      <c r="B269" s="11" t="s">
        <v>12</v>
      </c>
      <c r="C269" s="33">
        <f>SUM(C270)</f>
        <v>18000</v>
      </c>
      <c r="D269" s="33">
        <f aca="true" t="shared" si="103" ref="D269:T270">SUM(D270)</f>
        <v>18000</v>
      </c>
      <c r="E269" s="33">
        <f t="shared" si="103"/>
        <v>0</v>
      </c>
      <c r="F269" s="33">
        <f t="shared" si="103"/>
        <v>0</v>
      </c>
      <c r="G269" s="33">
        <f t="shared" si="103"/>
        <v>0</v>
      </c>
      <c r="H269" s="90">
        <f t="shared" si="103"/>
        <v>0</v>
      </c>
      <c r="I269" s="78">
        <f t="shared" si="103"/>
        <v>18000</v>
      </c>
      <c r="J269" s="33">
        <f t="shared" si="103"/>
        <v>18000</v>
      </c>
      <c r="K269" s="33">
        <f t="shared" si="103"/>
        <v>0</v>
      </c>
      <c r="L269" s="33">
        <f t="shared" si="103"/>
        <v>0</v>
      </c>
      <c r="M269" s="33">
        <f t="shared" si="103"/>
        <v>0</v>
      </c>
      <c r="N269" s="33">
        <f t="shared" si="103"/>
        <v>0</v>
      </c>
      <c r="O269" s="33">
        <f t="shared" si="103"/>
        <v>0</v>
      </c>
      <c r="P269" s="33">
        <f t="shared" si="103"/>
        <v>0</v>
      </c>
      <c r="Q269" s="33">
        <f t="shared" si="103"/>
        <v>0</v>
      </c>
      <c r="R269" s="33">
        <f t="shared" si="103"/>
        <v>0</v>
      </c>
      <c r="S269" s="33">
        <f t="shared" si="103"/>
        <v>0</v>
      </c>
      <c r="T269" s="33">
        <f t="shared" si="103"/>
        <v>0</v>
      </c>
    </row>
    <row r="270" spans="1:20" s="16" customFormat="1" ht="18" hidden="1">
      <c r="A270" s="102"/>
      <c r="B270" s="11" t="s">
        <v>187</v>
      </c>
      <c r="C270" s="33">
        <f>SUM(C271)</f>
        <v>18000</v>
      </c>
      <c r="D270" s="33">
        <f t="shared" si="103"/>
        <v>18000</v>
      </c>
      <c r="E270" s="33">
        <f t="shared" si="103"/>
        <v>0</v>
      </c>
      <c r="F270" s="33">
        <f t="shared" si="103"/>
        <v>0</v>
      </c>
      <c r="G270" s="33">
        <f t="shared" si="103"/>
        <v>0</v>
      </c>
      <c r="H270" s="90">
        <f t="shared" si="103"/>
        <v>0</v>
      </c>
      <c r="I270" s="78">
        <f t="shared" si="103"/>
        <v>18000</v>
      </c>
      <c r="J270" s="33">
        <f t="shared" si="103"/>
        <v>18000</v>
      </c>
      <c r="K270" s="33">
        <f t="shared" si="103"/>
        <v>0</v>
      </c>
      <c r="L270" s="33">
        <f t="shared" si="103"/>
        <v>0</v>
      </c>
      <c r="M270" s="33">
        <f t="shared" si="103"/>
        <v>0</v>
      </c>
      <c r="N270" s="33">
        <f t="shared" si="103"/>
        <v>0</v>
      </c>
      <c r="O270" s="33">
        <f t="shared" si="103"/>
        <v>0</v>
      </c>
      <c r="P270" s="33">
        <f t="shared" si="103"/>
        <v>0</v>
      </c>
      <c r="Q270" s="33">
        <f t="shared" si="103"/>
        <v>0</v>
      </c>
      <c r="R270" s="33">
        <f t="shared" si="103"/>
        <v>0</v>
      </c>
      <c r="S270" s="33">
        <f t="shared" si="103"/>
        <v>0</v>
      </c>
      <c r="T270" s="33">
        <f t="shared" si="103"/>
        <v>0</v>
      </c>
    </row>
    <row r="271" spans="1:20" s="16" customFormat="1" ht="18" hidden="1">
      <c r="A271" s="102"/>
      <c r="B271" s="12" t="s">
        <v>191</v>
      </c>
      <c r="C271" s="29">
        <f>SUM(F271,I271,L271,O271,R271)</f>
        <v>18000</v>
      </c>
      <c r="D271" s="29">
        <f>SUM(G271,J271,M271,P271,S271)</f>
        <v>18000</v>
      </c>
      <c r="E271" s="29">
        <f>SUM(H271,K271,N271,Q271,T271)</f>
        <v>0</v>
      </c>
      <c r="F271" s="32">
        <v>0</v>
      </c>
      <c r="G271" s="32">
        <v>0</v>
      </c>
      <c r="H271" s="89">
        <f>SUM(G271-F271)</f>
        <v>0</v>
      </c>
      <c r="I271" s="77">
        <v>18000</v>
      </c>
      <c r="J271" s="32">
        <v>18000</v>
      </c>
      <c r="K271" s="29">
        <f>SUM(J271-I271)</f>
        <v>0</v>
      </c>
      <c r="L271" s="32">
        <v>0</v>
      </c>
      <c r="M271" s="32">
        <v>0</v>
      </c>
      <c r="N271" s="29">
        <f>SUM(M271-L271)</f>
        <v>0</v>
      </c>
      <c r="O271" s="32">
        <v>0</v>
      </c>
      <c r="P271" s="32">
        <v>0</v>
      </c>
      <c r="Q271" s="29">
        <f>SUM(P271-O271)</f>
        <v>0</v>
      </c>
      <c r="R271" s="32">
        <v>0</v>
      </c>
      <c r="S271" s="32">
        <v>0</v>
      </c>
      <c r="T271" s="29">
        <f>SUM(S271-R271)</f>
        <v>0</v>
      </c>
    </row>
    <row r="272" spans="1:20" s="16" customFormat="1" ht="18">
      <c r="A272" s="102"/>
      <c r="B272" s="11" t="s">
        <v>192</v>
      </c>
      <c r="C272" s="33">
        <f>SUM(C273,C280)</f>
        <v>987500</v>
      </c>
      <c r="D272" s="33">
        <f>SUM(D273,D280)</f>
        <v>990000</v>
      </c>
      <c r="E272" s="33">
        <f>SUM(E273,E280)</f>
        <v>2500</v>
      </c>
      <c r="F272" s="33">
        <f aca="true" t="shared" si="104" ref="F272:T272">SUM(F273,F280)</f>
        <v>208500</v>
      </c>
      <c r="G272" s="33">
        <f t="shared" si="104"/>
        <v>208500</v>
      </c>
      <c r="H272" s="90">
        <f t="shared" si="104"/>
        <v>0</v>
      </c>
      <c r="I272" s="78">
        <f t="shared" si="104"/>
        <v>15000</v>
      </c>
      <c r="J272" s="33">
        <f t="shared" si="104"/>
        <v>15000</v>
      </c>
      <c r="K272" s="33">
        <f t="shared" si="104"/>
        <v>0</v>
      </c>
      <c r="L272" s="33">
        <f t="shared" si="104"/>
        <v>229000</v>
      </c>
      <c r="M272" s="33">
        <f t="shared" si="104"/>
        <v>231500</v>
      </c>
      <c r="N272" s="33">
        <f t="shared" si="104"/>
        <v>2500</v>
      </c>
      <c r="O272" s="33">
        <f t="shared" si="104"/>
        <v>0</v>
      </c>
      <c r="P272" s="33">
        <f t="shared" si="104"/>
        <v>0</v>
      </c>
      <c r="Q272" s="33">
        <f t="shared" si="104"/>
        <v>0</v>
      </c>
      <c r="R272" s="33">
        <f t="shared" si="104"/>
        <v>535000</v>
      </c>
      <c r="S272" s="33">
        <f t="shared" si="104"/>
        <v>535000</v>
      </c>
      <c r="T272" s="33">
        <f t="shared" si="104"/>
        <v>0</v>
      </c>
    </row>
    <row r="273" spans="1:20" s="16" customFormat="1" ht="18">
      <c r="A273" s="102"/>
      <c r="B273" s="11" t="s">
        <v>20</v>
      </c>
      <c r="C273" s="33">
        <f aca="true" t="shared" si="105" ref="C273:T273">SUM(C274)</f>
        <v>979000</v>
      </c>
      <c r="D273" s="33">
        <f t="shared" si="105"/>
        <v>979000</v>
      </c>
      <c r="E273" s="33">
        <f t="shared" si="105"/>
        <v>0</v>
      </c>
      <c r="F273" s="33">
        <f t="shared" si="105"/>
        <v>200000</v>
      </c>
      <c r="G273" s="33">
        <f t="shared" si="105"/>
        <v>200000</v>
      </c>
      <c r="H273" s="90">
        <f t="shared" si="105"/>
        <v>0</v>
      </c>
      <c r="I273" s="78">
        <f t="shared" si="105"/>
        <v>15000</v>
      </c>
      <c r="J273" s="33">
        <f t="shared" si="105"/>
        <v>15000</v>
      </c>
      <c r="K273" s="33">
        <f t="shared" si="105"/>
        <v>0</v>
      </c>
      <c r="L273" s="33">
        <f t="shared" si="105"/>
        <v>229000</v>
      </c>
      <c r="M273" s="33">
        <f t="shared" si="105"/>
        <v>229000</v>
      </c>
      <c r="N273" s="33">
        <f t="shared" si="105"/>
        <v>0</v>
      </c>
      <c r="O273" s="33">
        <f t="shared" si="105"/>
        <v>0</v>
      </c>
      <c r="P273" s="33">
        <f t="shared" si="105"/>
        <v>0</v>
      </c>
      <c r="Q273" s="33">
        <f t="shared" si="105"/>
        <v>0</v>
      </c>
      <c r="R273" s="33">
        <f t="shared" si="105"/>
        <v>535000</v>
      </c>
      <c r="S273" s="33">
        <f t="shared" si="105"/>
        <v>535000</v>
      </c>
      <c r="T273" s="33">
        <f t="shared" si="105"/>
        <v>0</v>
      </c>
    </row>
    <row r="274" spans="1:20" s="16" customFormat="1" ht="18">
      <c r="A274" s="102"/>
      <c r="B274" s="11" t="s">
        <v>193</v>
      </c>
      <c r="C274" s="33">
        <f>SUM(C275,C276,C277,C278,C279)</f>
        <v>979000</v>
      </c>
      <c r="D274" s="33">
        <f aca="true" t="shared" si="106" ref="D274:T274">SUM(D275,D276,D277,D278,D279)</f>
        <v>979000</v>
      </c>
      <c r="E274" s="33">
        <f>SUM(E275,E276,E277,E278,E279)</f>
        <v>0</v>
      </c>
      <c r="F274" s="33">
        <f t="shared" si="106"/>
        <v>200000</v>
      </c>
      <c r="G274" s="33">
        <f t="shared" si="106"/>
        <v>200000</v>
      </c>
      <c r="H274" s="90">
        <f t="shared" si="106"/>
        <v>0</v>
      </c>
      <c r="I274" s="78">
        <f t="shared" si="106"/>
        <v>15000</v>
      </c>
      <c r="J274" s="33">
        <f t="shared" si="106"/>
        <v>15000</v>
      </c>
      <c r="K274" s="33">
        <f t="shared" si="106"/>
        <v>0</v>
      </c>
      <c r="L274" s="33">
        <f t="shared" si="106"/>
        <v>229000</v>
      </c>
      <c r="M274" s="33">
        <f t="shared" si="106"/>
        <v>229000</v>
      </c>
      <c r="N274" s="33">
        <f t="shared" si="106"/>
        <v>0</v>
      </c>
      <c r="O274" s="33">
        <f t="shared" si="106"/>
        <v>0</v>
      </c>
      <c r="P274" s="33">
        <f t="shared" si="106"/>
        <v>0</v>
      </c>
      <c r="Q274" s="33">
        <f t="shared" si="106"/>
        <v>0</v>
      </c>
      <c r="R274" s="33">
        <f t="shared" si="106"/>
        <v>535000</v>
      </c>
      <c r="S274" s="33">
        <f t="shared" si="106"/>
        <v>535000</v>
      </c>
      <c r="T274" s="33">
        <f t="shared" si="106"/>
        <v>0</v>
      </c>
    </row>
    <row r="275" spans="1:20" s="16" customFormat="1" ht="18" customHeight="1" hidden="1">
      <c r="A275" s="102"/>
      <c r="B275" s="12" t="s">
        <v>194</v>
      </c>
      <c r="C275" s="29">
        <f aca="true" t="shared" si="107" ref="C275:E279">SUM(F275,I275,L275,O275,R275)</f>
        <v>65000</v>
      </c>
      <c r="D275" s="29">
        <f t="shared" si="107"/>
        <v>65000</v>
      </c>
      <c r="E275" s="29">
        <f t="shared" si="107"/>
        <v>0</v>
      </c>
      <c r="F275" s="32">
        <v>0</v>
      </c>
      <c r="G275" s="32">
        <v>0</v>
      </c>
      <c r="H275" s="89">
        <f>SUM(G275-F275)</f>
        <v>0</v>
      </c>
      <c r="I275" s="77">
        <v>15000</v>
      </c>
      <c r="J275" s="32">
        <v>15000</v>
      </c>
      <c r="K275" s="29">
        <f>SUM(J275-I275)</f>
        <v>0</v>
      </c>
      <c r="L275" s="32">
        <v>0</v>
      </c>
      <c r="M275" s="32">
        <v>0</v>
      </c>
      <c r="N275" s="29">
        <f>SUM(M275-L275)</f>
        <v>0</v>
      </c>
      <c r="O275" s="32">
        <v>0</v>
      </c>
      <c r="P275" s="32">
        <v>0</v>
      </c>
      <c r="Q275" s="29">
        <f>SUM(P275-O275)</f>
        <v>0</v>
      </c>
      <c r="R275" s="32">
        <v>50000</v>
      </c>
      <c r="S275" s="32">
        <v>50000</v>
      </c>
      <c r="T275" s="29">
        <f>SUM(S275-R275)</f>
        <v>0</v>
      </c>
    </row>
    <row r="276" spans="1:20" s="16" customFormat="1" ht="18" customHeight="1" hidden="1">
      <c r="A276" s="102"/>
      <c r="B276" s="12" t="s">
        <v>195</v>
      </c>
      <c r="C276" s="29">
        <f t="shared" si="107"/>
        <v>450000</v>
      </c>
      <c r="D276" s="29">
        <f t="shared" si="107"/>
        <v>450000</v>
      </c>
      <c r="E276" s="29">
        <f t="shared" si="107"/>
        <v>0</v>
      </c>
      <c r="F276" s="32">
        <v>0</v>
      </c>
      <c r="G276" s="32">
        <v>0</v>
      </c>
      <c r="H276" s="89">
        <f>SUM(G276-F276)</f>
        <v>0</v>
      </c>
      <c r="I276" s="77">
        <v>0</v>
      </c>
      <c r="J276" s="32">
        <v>0</v>
      </c>
      <c r="K276" s="29">
        <f>SUM(J276-I276)</f>
        <v>0</v>
      </c>
      <c r="L276" s="32">
        <v>0</v>
      </c>
      <c r="M276" s="32">
        <v>0</v>
      </c>
      <c r="N276" s="29">
        <f>SUM(M276-L276)</f>
        <v>0</v>
      </c>
      <c r="O276" s="32">
        <v>0</v>
      </c>
      <c r="P276" s="32">
        <v>0</v>
      </c>
      <c r="Q276" s="29">
        <f>SUM(P276-O276)</f>
        <v>0</v>
      </c>
      <c r="R276" s="32">
        <v>450000</v>
      </c>
      <c r="S276" s="32">
        <v>450000</v>
      </c>
      <c r="T276" s="29">
        <f>SUM(S276-R276)</f>
        <v>0</v>
      </c>
    </row>
    <row r="277" spans="1:20" s="16" customFormat="1" ht="18">
      <c r="A277" s="102" t="s">
        <v>247</v>
      </c>
      <c r="B277" s="12" t="s">
        <v>196</v>
      </c>
      <c r="C277" s="29">
        <f t="shared" si="107"/>
        <v>300000</v>
      </c>
      <c r="D277" s="29">
        <f t="shared" si="107"/>
        <v>300000</v>
      </c>
      <c r="E277" s="29">
        <f t="shared" si="107"/>
        <v>0</v>
      </c>
      <c r="F277" s="32">
        <v>100000</v>
      </c>
      <c r="G277" s="32">
        <v>100000</v>
      </c>
      <c r="H277" s="89">
        <f>SUM(G277-F277)</f>
        <v>0</v>
      </c>
      <c r="I277" s="77">
        <v>0</v>
      </c>
      <c r="J277" s="32">
        <v>0</v>
      </c>
      <c r="K277" s="29">
        <f>SUM(J277-I277)</f>
        <v>0</v>
      </c>
      <c r="L277" s="32">
        <v>200000</v>
      </c>
      <c r="M277" s="32">
        <v>200000</v>
      </c>
      <c r="N277" s="29">
        <f>SUM(M277-L277)</f>
        <v>0</v>
      </c>
      <c r="O277" s="32">
        <v>0</v>
      </c>
      <c r="P277" s="32">
        <v>0</v>
      </c>
      <c r="Q277" s="29">
        <f>SUM(P277-O277)</f>
        <v>0</v>
      </c>
      <c r="R277" s="32">
        <v>0</v>
      </c>
      <c r="S277" s="32">
        <v>0</v>
      </c>
      <c r="T277" s="29">
        <f>SUM(S277-R277)</f>
        <v>0</v>
      </c>
    </row>
    <row r="278" spans="1:20" s="16" customFormat="1" ht="18" customHeight="1">
      <c r="A278" s="102" t="s">
        <v>248</v>
      </c>
      <c r="B278" s="12" t="s">
        <v>197</v>
      </c>
      <c r="C278" s="29">
        <f t="shared" si="107"/>
        <v>129000</v>
      </c>
      <c r="D278" s="29">
        <f t="shared" si="107"/>
        <v>129000</v>
      </c>
      <c r="E278" s="29">
        <f t="shared" si="107"/>
        <v>0</v>
      </c>
      <c r="F278" s="32">
        <v>100000</v>
      </c>
      <c r="G278" s="32">
        <v>100000</v>
      </c>
      <c r="H278" s="89">
        <f>SUM(G278-F278)</f>
        <v>0</v>
      </c>
      <c r="I278" s="77">
        <v>0</v>
      </c>
      <c r="J278" s="32">
        <v>0</v>
      </c>
      <c r="K278" s="29">
        <f>SUM(J278-I278)</f>
        <v>0</v>
      </c>
      <c r="L278" s="32">
        <v>29000</v>
      </c>
      <c r="M278" s="32">
        <v>29000</v>
      </c>
      <c r="N278" s="29">
        <f>SUM(M278-L278)</f>
        <v>0</v>
      </c>
      <c r="O278" s="32">
        <v>0</v>
      </c>
      <c r="P278" s="32">
        <v>0</v>
      </c>
      <c r="Q278" s="29">
        <f>SUM(P278-O278)</f>
        <v>0</v>
      </c>
      <c r="R278" s="32">
        <v>0</v>
      </c>
      <c r="S278" s="32">
        <v>0</v>
      </c>
      <c r="T278" s="29">
        <f>SUM(S278-R278)</f>
        <v>0</v>
      </c>
    </row>
    <row r="279" spans="1:65" ht="18" hidden="1">
      <c r="A279" s="102"/>
      <c r="B279" s="12" t="s">
        <v>198</v>
      </c>
      <c r="C279" s="29">
        <f t="shared" si="107"/>
        <v>35000</v>
      </c>
      <c r="D279" s="29">
        <f t="shared" si="107"/>
        <v>35000</v>
      </c>
      <c r="E279" s="29">
        <f t="shared" si="107"/>
        <v>0</v>
      </c>
      <c r="F279" s="32">
        <v>0</v>
      </c>
      <c r="G279" s="32">
        <v>0</v>
      </c>
      <c r="H279" s="89">
        <f>SUM(G279-F279)</f>
        <v>0</v>
      </c>
      <c r="I279" s="77">
        <v>0</v>
      </c>
      <c r="J279" s="32">
        <v>0</v>
      </c>
      <c r="K279" s="29">
        <f>SUM(J279-I279)</f>
        <v>0</v>
      </c>
      <c r="L279" s="32">
        <v>0</v>
      </c>
      <c r="M279" s="32">
        <v>0</v>
      </c>
      <c r="N279" s="29">
        <f>SUM(M279-L279)</f>
        <v>0</v>
      </c>
      <c r="O279" s="32">
        <v>0</v>
      </c>
      <c r="P279" s="32">
        <v>0</v>
      </c>
      <c r="Q279" s="29">
        <f>SUM(P279-O279)</f>
        <v>0</v>
      </c>
      <c r="R279" s="32">
        <v>35000</v>
      </c>
      <c r="S279" s="32">
        <v>35000</v>
      </c>
      <c r="T279" s="29">
        <f>SUM(S279-R279)</f>
        <v>0</v>
      </c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</row>
    <row r="280" spans="1:20" s="16" customFormat="1" ht="18">
      <c r="A280" s="102"/>
      <c r="B280" s="11" t="s">
        <v>166</v>
      </c>
      <c r="C280" s="33">
        <f aca="true" t="shared" si="108" ref="C280:T280">SUM(C281)</f>
        <v>8500</v>
      </c>
      <c r="D280" s="33">
        <f t="shared" si="108"/>
        <v>11000</v>
      </c>
      <c r="E280" s="33">
        <f t="shared" si="108"/>
        <v>2500</v>
      </c>
      <c r="F280" s="33">
        <f t="shared" si="108"/>
        <v>8500</v>
      </c>
      <c r="G280" s="33">
        <f t="shared" si="108"/>
        <v>8500</v>
      </c>
      <c r="H280" s="90">
        <f t="shared" si="108"/>
        <v>0</v>
      </c>
      <c r="I280" s="78">
        <f t="shared" si="108"/>
        <v>0</v>
      </c>
      <c r="J280" s="33">
        <f t="shared" si="108"/>
        <v>0</v>
      </c>
      <c r="K280" s="33">
        <f t="shared" si="108"/>
        <v>0</v>
      </c>
      <c r="L280" s="33">
        <f t="shared" si="108"/>
        <v>0</v>
      </c>
      <c r="M280" s="33">
        <f>SUM(M281)</f>
        <v>2500</v>
      </c>
      <c r="N280" s="33">
        <f t="shared" si="108"/>
        <v>2500</v>
      </c>
      <c r="O280" s="33">
        <f t="shared" si="108"/>
        <v>0</v>
      </c>
      <c r="P280" s="33">
        <f t="shared" si="108"/>
        <v>0</v>
      </c>
      <c r="Q280" s="33">
        <f t="shared" si="108"/>
        <v>0</v>
      </c>
      <c r="R280" s="33">
        <f t="shared" si="108"/>
        <v>0</v>
      </c>
      <c r="S280" s="33">
        <f t="shared" si="108"/>
        <v>0</v>
      </c>
      <c r="T280" s="33">
        <f t="shared" si="108"/>
        <v>0</v>
      </c>
    </row>
    <row r="281" spans="1:20" s="16" customFormat="1" ht="18">
      <c r="A281" s="102"/>
      <c r="B281" s="11" t="s">
        <v>199</v>
      </c>
      <c r="C281" s="33">
        <f>SUM(C282,C283,C284,C285,C286,C287,C288)</f>
        <v>8500</v>
      </c>
      <c r="D281" s="33">
        <f aca="true" t="shared" si="109" ref="D281:T281">SUM(D282,D283,D284,D285,D286,D287,D288)</f>
        <v>11000</v>
      </c>
      <c r="E281" s="33">
        <f t="shared" si="109"/>
        <v>2500</v>
      </c>
      <c r="F281" s="33">
        <f t="shared" si="109"/>
        <v>8500</v>
      </c>
      <c r="G281" s="33">
        <f t="shared" si="109"/>
        <v>8500</v>
      </c>
      <c r="H281" s="90">
        <f t="shared" si="109"/>
        <v>0</v>
      </c>
      <c r="I281" s="78">
        <f t="shared" si="109"/>
        <v>0</v>
      </c>
      <c r="J281" s="33">
        <f t="shared" si="109"/>
        <v>0</v>
      </c>
      <c r="K281" s="33">
        <f t="shared" si="109"/>
        <v>0</v>
      </c>
      <c r="L281" s="33">
        <f t="shared" si="109"/>
        <v>0</v>
      </c>
      <c r="M281" s="33">
        <f t="shared" si="109"/>
        <v>2500</v>
      </c>
      <c r="N281" s="33">
        <f t="shared" si="109"/>
        <v>2500</v>
      </c>
      <c r="O281" s="33">
        <f t="shared" si="109"/>
        <v>0</v>
      </c>
      <c r="P281" s="33">
        <f t="shared" si="109"/>
        <v>0</v>
      </c>
      <c r="Q281" s="33">
        <f t="shared" si="109"/>
        <v>0</v>
      </c>
      <c r="R281" s="33">
        <f t="shared" si="109"/>
        <v>0</v>
      </c>
      <c r="S281" s="33">
        <f t="shared" si="109"/>
        <v>0</v>
      </c>
      <c r="T281" s="33">
        <f t="shared" si="109"/>
        <v>0</v>
      </c>
    </row>
    <row r="282" spans="1:20" s="16" customFormat="1" ht="18">
      <c r="A282" s="102" t="s">
        <v>249</v>
      </c>
      <c r="B282" s="12" t="s">
        <v>200</v>
      </c>
      <c r="C282" s="29">
        <f aca="true" t="shared" si="110" ref="C282:E288">SUM(F282,I282,L282,O282,R282)</f>
        <v>2000</v>
      </c>
      <c r="D282" s="29">
        <f t="shared" si="110"/>
        <v>2000</v>
      </c>
      <c r="E282" s="29">
        <f t="shared" si="110"/>
        <v>0</v>
      </c>
      <c r="F282" s="32">
        <v>2000</v>
      </c>
      <c r="G282" s="32">
        <v>2000</v>
      </c>
      <c r="H282" s="89">
        <f aca="true" t="shared" si="111" ref="H282:H287">SUM(G282-F282)</f>
        <v>0</v>
      </c>
      <c r="I282" s="77">
        <v>0</v>
      </c>
      <c r="J282" s="32">
        <v>0</v>
      </c>
      <c r="K282" s="29">
        <f aca="true" t="shared" si="112" ref="K282:K287">SUM(J282-I282)</f>
        <v>0</v>
      </c>
      <c r="L282" s="32">
        <v>0</v>
      </c>
      <c r="M282" s="32">
        <v>0</v>
      </c>
      <c r="N282" s="29">
        <f aca="true" t="shared" si="113" ref="N282:N287">SUM(M282-L282)</f>
        <v>0</v>
      </c>
      <c r="O282" s="32">
        <v>0</v>
      </c>
      <c r="P282" s="32">
        <v>0</v>
      </c>
      <c r="Q282" s="29">
        <f aca="true" t="shared" si="114" ref="Q282:Q287">SUM(P282-O282)</f>
        <v>0</v>
      </c>
      <c r="R282" s="32">
        <v>0</v>
      </c>
      <c r="S282" s="32">
        <v>0</v>
      </c>
      <c r="T282" s="29">
        <f aca="true" t="shared" si="115" ref="T282:T287">SUM(S282-R282)</f>
        <v>0</v>
      </c>
    </row>
    <row r="283" spans="1:20" s="16" customFormat="1" ht="18">
      <c r="A283" s="102" t="s">
        <v>250</v>
      </c>
      <c r="B283" s="12" t="s">
        <v>201</v>
      </c>
      <c r="C283" s="29">
        <f t="shared" si="110"/>
        <v>3000</v>
      </c>
      <c r="D283" s="29">
        <f t="shared" si="110"/>
        <v>3000</v>
      </c>
      <c r="E283" s="29">
        <f t="shared" si="110"/>
        <v>0</v>
      </c>
      <c r="F283" s="32">
        <v>3000</v>
      </c>
      <c r="G283" s="32">
        <v>3000</v>
      </c>
      <c r="H283" s="89">
        <f t="shared" si="111"/>
        <v>0</v>
      </c>
      <c r="I283" s="77">
        <v>0</v>
      </c>
      <c r="J283" s="32">
        <v>0</v>
      </c>
      <c r="K283" s="29">
        <f t="shared" si="112"/>
        <v>0</v>
      </c>
      <c r="L283" s="32">
        <v>0</v>
      </c>
      <c r="M283" s="32">
        <v>0</v>
      </c>
      <c r="N283" s="29">
        <f t="shared" si="113"/>
        <v>0</v>
      </c>
      <c r="O283" s="32">
        <v>0</v>
      </c>
      <c r="P283" s="32">
        <v>0</v>
      </c>
      <c r="Q283" s="29">
        <f t="shared" si="114"/>
        <v>0</v>
      </c>
      <c r="R283" s="32">
        <v>0</v>
      </c>
      <c r="S283" s="32">
        <v>0</v>
      </c>
      <c r="T283" s="29">
        <f t="shared" si="115"/>
        <v>0</v>
      </c>
    </row>
    <row r="284" spans="1:20" s="16" customFormat="1" ht="18">
      <c r="A284" s="102" t="s">
        <v>251</v>
      </c>
      <c r="B284" s="12" t="s">
        <v>202</v>
      </c>
      <c r="C284" s="29">
        <f t="shared" si="110"/>
        <v>1000</v>
      </c>
      <c r="D284" s="29">
        <f t="shared" si="110"/>
        <v>1000</v>
      </c>
      <c r="E284" s="29">
        <f t="shared" si="110"/>
        <v>0</v>
      </c>
      <c r="F284" s="32">
        <v>1000</v>
      </c>
      <c r="G284" s="32">
        <v>1000</v>
      </c>
      <c r="H284" s="89">
        <f t="shared" si="111"/>
        <v>0</v>
      </c>
      <c r="I284" s="77">
        <v>0</v>
      </c>
      <c r="J284" s="32">
        <v>0</v>
      </c>
      <c r="K284" s="29">
        <f t="shared" si="112"/>
        <v>0</v>
      </c>
      <c r="L284" s="32">
        <v>0</v>
      </c>
      <c r="M284" s="32">
        <v>0</v>
      </c>
      <c r="N284" s="29">
        <f t="shared" si="113"/>
        <v>0</v>
      </c>
      <c r="O284" s="32">
        <v>0</v>
      </c>
      <c r="P284" s="32">
        <v>0</v>
      </c>
      <c r="Q284" s="29">
        <f t="shared" si="114"/>
        <v>0</v>
      </c>
      <c r="R284" s="32">
        <v>0</v>
      </c>
      <c r="S284" s="32">
        <v>0</v>
      </c>
      <c r="T284" s="29">
        <f t="shared" si="115"/>
        <v>0</v>
      </c>
    </row>
    <row r="285" spans="1:20" s="16" customFormat="1" ht="18">
      <c r="A285" s="102" t="s">
        <v>252</v>
      </c>
      <c r="B285" s="12" t="s">
        <v>203</v>
      </c>
      <c r="C285" s="29">
        <f t="shared" si="110"/>
        <v>500</v>
      </c>
      <c r="D285" s="29">
        <f t="shared" si="110"/>
        <v>500</v>
      </c>
      <c r="E285" s="29">
        <f t="shared" si="110"/>
        <v>0</v>
      </c>
      <c r="F285" s="32">
        <v>500</v>
      </c>
      <c r="G285" s="32">
        <v>500</v>
      </c>
      <c r="H285" s="89">
        <f t="shared" si="111"/>
        <v>0</v>
      </c>
      <c r="I285" s="77">
        <v>0</v>
      </c>
      <c r="J285" s="32">
        <v>0</v>
      </c>
      <c r="K285" s="29">
        <f t="shared" si="112"/>
        <v>0</v>
      </c>
      <c r="L285" s="32">
        <v>0</v>
      </c>
      <c r="M285" s="32">
        <v>0</v>
      </c>
      <c r="N285" s="29">
        <f t="shared" si="113"/>
        <v>0</v>
      </c>
      <c r="O285" s="32">
        <v>0</v>
      </c>
      <c r="P285" s="32">
        <v>0</v>
      </c>
      <c r="Q285" s="29">
        <f t="shared" si="114"/>
        <v>0</v>
      </c>
      <c r="R285" s="32">
        <v>0</v>
      </c>
      <c r="S285" s="32">
        <v>0</v>
      </c>
      <c r="T285" s="29">
        <f t="shared" si="115"/>
        <v>0</v>
      </c>
    </row>
    <row r="286" spans="1:65" ht="18">
      <c r="A286" s="102" t="s">
        <v>253</v>
      </c>
      <c r="B286" s="12" t="s">
        <v>204</v>
      </c>
      <c r="C286" s="29">
        <f t="shared" si="110"/>
        <v>1000</v>
      </c>
      <c r="D286" s="29">
        <f t="shared" si="110"/>
        <v>1000</v>
      </c>
      <c r="E286" s="29">
        <f t="shared" si="110"/>
        <v>0</v>
      </c>
      <c r="F286" s="32">
        <v>1000</v>
      </c>
      <c r="G286" s="32">
        <v>1000</v>
      </c>
      <c r="H286" s="89">
        <f t="shared" si="111"/>
        <v>0</v>
      </c>
      <c r="I286" s="77">
        <v>0</v>
      </c>
      <c r="J286" s="32">
        <v>0</v>
      </c>
      <c r="K286" s="29">
        <f t="shared" si="112"/>
        <v>0</v>
      </c>
      <c r="L286" s="32">
        <v>0</v>
      </c>
      <c r="M286" s="32">
        <v>0</v>
      </c>
      <c r="N286" s="29">
        <f t="shared" si="113"/>
        <v>0</v>
      </c>
      <c r="O286" s="32">
        <v>0</v>
      </c>
      <c r="P286" s="32">
        <v>0</v>
      </c>
      <c r="Q286" s="29">
        <f t="shared" si="114"/>
        <v>0</v>
      </c>
      <c r="R286" s="32">
        <v>0</v>
      </c>
      <c r="S286" s="32">
        <v>0</v>
      </c>
      <c r="T286" s="29">
        <f t="shared" si="115"/>
        <v>0</v>
      </c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</row>
    <row r="287" spans="1:65" ht="18.75" thickBot="1">
      <c r="A287" s="103" t="s">
        <v>254</v>
      </c>
      <c r="B287" s="93" t="s">
        <v>205</v>
      </c>
      <c r="C287" s="94">
        <f t="shared" si="110"/>
        <v>1000</v>
      </c>
      <c r="D287" s="94">
        <f t="shared" si="110"/>
        <v>1000</v>
      </c>
      <c r="E287" s="94">
        <f t="shared" si="110"/>
        <v>0</v>
      </c>
      <c r="F287" s="95">
        <v>1000</v>
      </c>
      <c r="G287" s="95">
        <v>1000</v>
      </c>
      <c r="H287" s="96">
        <f t="shared" si="111"/>
        <v>0</v>
      </c>
      <c r="I287" s="77">
        <v>0</v>
      </c>
      <c r="J287" s="32">
        <v>0</v>
      </c>
      <c r="K287" s="29">
        <f t="shared" si="112"/>
        <v>0</v>
      </c>
      <c r="L287" s="32">
        <v>0</v>
      </c>
      <c r="M287" s="32">
        <v>0</v>
      </c>
      <c r="N287" s="29">
        <f t="shared" si="113"/>
        <v>0</v>
      </c>
      <c r="O287" s="32">
        <v>0</v>
      </c>
      <c r="P287" s="32">
        <v>0</v>
      </c>
      <c r="Q287" s="29">
        <f t="shared" si="114"/>
        <v>0</v>
      </c>
      <c r="R287" s="32">
        <v>0</v>
      </c>
      <c r="S287" s="32">
        <v>0</v>
      </c>
      <c r="T287" s="29">
        <f t="shared" si="115"/>
        <v>0</v>
      </c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</row>
    <row r="288" spans="1:20" s="16" customFormat="1" ht="18" customHeight="1" hidden="1">
      <c r="A288" s="104"/>
      <c r="B288" s="81" t="s">
        <v>221</v>
      </c>
      <c r="C288" s="29">
        <f t="shared" si="110"/>
        <v>0</v>
      </c>
      <c r="D288" s="29">
        <f t="shared" si="110"/>
        <v>2500</v>
      </c>
      <c r="E288" s="29">
        <f t="shared" si="110"/>
        <v>2500</v>
      </c>
      <c r="F288" s="29">
        <v>0</v>
      </c>
      <c r="G288" s="29">
        <v>0</v>
      </c>
      <c r="H288" s="29">
        <f>SUM(G288-F288)</f>
        <v>0</v>
      </c>
      <c r="I288" s="32">
        <v>0</v>
      </c>
      <c r="J288" s="32">
        <v>0</v>
      </c>
      <c r="K288" s="29">
        <f>SUM(J288-I288)</f>
        <v>0</v>
      </c>
      <c r="L288" s="32">
        <v>0</v>
      </c>
      <c r="M288" s="32">
        <v>2500</v>
      </c>
      <c r="N288" s="29">
        <f>SUM(M288-L288)</f>
        <v>2500</v>
      </c>
      <c r="O288" s="32">
        <v>0</v>
      </c>
      <c r="P288" s="32">
        <v>0</v>
      </c>
      <c r="Q288" s="29">
        <f>SUM(P288-O288)</f>
        <v>0</v>
      </c>
      <c r="R288" s="32">
        <v>0</v>
      </c>
      <c r="S288" s="32">
        <v>0</v>
      </c>
      <c r="T288" s="29">
        <f>SUM(S288-R288)</f>
        <v>0</v>
      </c>
    </row>
    <row r="289" spans="2:65" ht="12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</row>
    <row r="290" spans="2:65" ht="12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</row>
    <row r="291" spans="1:65" ht="22.5">
      <c r="A291" s="116"/>
      <c r="B291" s="4" t="s">
        <v>262</v>
      </c>
      <c r="C291" s="117"/>
      <c r="D291" s="117"/>
      <c r="E291" s="117"/>
      <c r="F291" s="117"/>
      <c r="G291" s="117"/>
      <c r="H291" s="117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</row>
    <row r="292" spans="1:65" ht="12.75">
      <c r="A292" s="116"/>
      <c r="B292" s="117"/>
      <c r="C292" s="117"/>
      <c r="D292" s="117"/>
      <c r="E292" s="117"/>
      <c r="F292" s="117"/>
      <c r="G292" s="117"/>
      <c r="H292" s="117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</row>
    <row r="293" spans="1:65" ht="22.5">
      <c r="A293" s="118" t="s">
        <v>263</v>
      </c>
      <c r="B293" s="117"/>
      <c r="C293" s="117"/>
      <c r="D293" s="117"/>
      <c r="E293" s="117"/>
      <c r="F293" s="117"/>
      <c r="G293" s="117"/>
      <c r="H293" s="117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</row>
    <row r="294" spans="1:20" s="24" customFormat="1" ht="19.5" hidden="1">
      <c r="A294" s="106"/>
      <c r="B294" s="24" t="s">
        <v>206</v>
      </c>
      <c r="D294" s="24" t="s">
        <v>207</v>
      </c>
      <c r="M294" s="24" t="s">
        <v>208</v>
      </c>
      <c r="P294" s="25"/>
      <c r="T294" s="25"/>
    </row>
    <row r="295" spans="1:16" s="24" customFormat="1" ht="19.5" hidden="1">
      <c r="A295" s="106"/>
      <c r="B295" s="24" t="s">
        <v>209</v>
      </c>
      <c r="C295" s="24" t="s">
        <v>210</v>
      </c>
      <c r="E295" s="24" t="s">
        <v>211</v>
      </c>
      <c r="M295" s="25"/>
      <c r="N295" s="25"/>
      <c r="P295" s="25" t="s">
        <v>212</v>
      </c>
    </row>
    <row r="296" spans="1:16" s="24" customFormat="1" ht="19.5" hidden="1">
      <c r="A296" s="106"/>
      <c r="M296" s="25"/>
      <c r="N296" s="25"/>
      <c r="O296" s="25"/>
      <c r="P296" s="25"/>
    </row>
    <row r="297" spans="1:16" s="24" customFormat="1" ht="19.5" hidden="1">
      <c r="A297" s="106"/>
      <c r="M297" s="25"/>
      <c r="N297" s="25"/>
      <c r="O297" s="25"/>
      <c r="P297" s="25"/>
    </row>
    <row r="298" spans="1:16" s="24" customFormat="1" ht="19.5" hidden="1">
      <c r="A298" s="106"/>
      <c r="M298" s="25"/>
      <c r="N298" s="25"/>
      <c r="O298" s="25"/>
      <c r="P298" s="25"/>
    </row>
    <row r="299" spans="1:16" s="24" customFormat="1" ht="19.5" hidden="1">
      <c r="A299" s="106"/>
      <c r="M299" s="25"/>
      <c r="N299" s="25"/>
      <c r="O299" s="25"/>
      <c r="P299" s="25"/>
    </row>
    <row r="300" spans="1:17" s="24" customFormat="1" ht="19.5" hidden="1">
      <c r="A300" s="106"/>
      <c r="B300" s="24" t="s">
        <v>213</v>
      </c>
      <c r="M300" s="25" t="s">
        <v>214</v>
      </c>
      <c r="N300" s="25"/>
      <c r="O300" s="25"/>
      <c r="P300" s="25"/>
      <c r="Q300" s="23"/>
    </row>
    <row r="301" spans="1:16" s="24" customFormat="1" ht="19.5" hidden="1">
      <c r="A301" s="106"/>
      <c r="B301" s="24" t="s">
        <v>215</v>
      </c>
      <c r="M301" s="25" t="s">
        <v>216</v>
      </c>
      <c r="N301" s="25"/>
      <c r="O301" s="25"/>
      <c r="P301" s="25"/>
    </row>
    <row r="302" spans="1:16" s="24" customFormat="1" ht="19.5" hidden="1">
      <c r="A302" s="106"/>
      <c r="M302" s="25"/>
      <c r="N302" s="25"/>
      <c r="O302" s="25" t="s">
        <v>217</v>
      </c>
      <c r="P302" s="25"/>
    </row>
    <row r="303" s="24" customFormat="1" ht="18" hidden="1">
      <c r="A303" s="106"/>
    </row>
    <row r="304" s="24" customFormat="1" ht="18" hidden="1">
      <c r="A304" s="106"/>
    </row>
    <row r="305" spans="1:8" s="26" customFormat="1" ht="18" hidden="1">
      <c r="A305" s="106"/>
      <c r="B305" s="24"/>
      <c r="C305" s="24"/>
      <c r="D305" s="24"/>
      <c r="E305" s="24"/>
      <c r="F305" s="24"/>
      <c r="G305" s="24"/>
      <c r="H305" s="24"/>
    </row>
    <row r="306" spans="1:8" s="26" customFormat="1" ht="18" hidden="1">
      <c r="A306" s="106"/>
      <c r="B306" s="24"/>
      <c r="C306" s="24"/>
      <c r="D306" s="24"/>
      <c r="E306" s="24"/>
      <c r="F306" s="24"/>
      <c r="G306" s="24"/>
      <c r="H306" s="24"/>
    </row>
    <row r="307" spans="1:8" s="27" customFormat="1" ht="18" hidden="1">
      <c r="A307" s="106"/>
      <c r="B307" s="119"/>
      <c r="C307" s="119"/>
      <c r="D307" s="119"/>
      <c r="E307" s="119"/>
      <c r="F307" s="119"/>
      <c r="G307" s="119"/>
      <c r="H307" s="119"/>
    </row>
    <row r="308" spans="1:8" s="27" customFormat="1" ht="18" hidden="1">
      <c r="A308" s="106"/>
      <c r="B308" s="119"/>
      <c r="C308" s="119"/>
      <c r="D308" s="119"/>
      <c r="E308" s="119"/>
      <c r="F308" s="119"/>
      <c r="G308" s="119"/>
      <c r="H308" s="119"/>
    </row>
    <row r="309" spans="1:8" s="27" customFormat="1" ht="18" hidden="1">
      <c r="A309" s="106"/>
      <c r="B309" s="119"/>
      <c r="C309" s="119"/>
      <c r="D309" s="119"/>
      <c r="E309" s="119"/>
      <c r="F309" s="119"/>
      <c r="G309" s="119"/>
      <c r="H309" s="119"/>
    </row>
    <row r="310" spans="1:8" s="27" customFormat="1" ht="18" hidden="1">
      <c r="A310" s="106"/>
      <c r="B310" s="119"/>
      <c r="C310" s="119"/>
      <c r="D310" s="119"/>
      <c r="E310" s="119"/>
      <c r="F310" s="119"/>
      <c r="G310" s="119"/>
      <c r="H310" s="119"/>
    </row>
    <row r="311" spans="1:8" s="27" customFormat="1" ht="18" hidden="1">
      <c r="A311" s="106"/>
      <c r="B311" s="119"/>
      <c r="C311" s="119"/>
      <c r="D311" s="119"/>
      <c r="E311" s="119"/>
      <c r="F311" s="119"/>
      <c r="G311" s="119"/>
      <c r="H311" s="119"/>
    </row>
    <row r="312" spans="1:8" s="27" customFormat="1" ht="18" hidden="1">
      <c r="A312" s="106"/>
      <c r="B312" s="119"/>
      <c r="C312" s="119"/>
      <c r="D312" s="119"/>
      <c r="E312" s="119"/>
      <c r="F312" s="119"/>
      <c r="G312" s="119"/>
      <c r="H312" s="119"/>
    </row>
    <row r="313" spans="1:8" s="27" customFormat="1" ht="18" hidden="1">
      <c r="A313" s="106"/>
      <c r="B313" s="119"/>
      <c r="C313" s="119"/>
      <c r="D313" s="119"/>
      <c r="E313" s="119"/>
      <c r="F313" s="119"/>
      <c r="G313" s="119"/>
      <c r="H313" s="119"/>
    </row>
    <row r="314" spans="1:8" s="27" customFormat="1" ht="18" hidden="1">
      <c r="A314" s="106"/>
      <c r="B314" s="119"/>
      <c r="C314" s="119"/>
      <c r="D314" s="119"/>
      <c r="E314" s="119"/>
      <c r="F314" s="119"/>
      <c r="G314" s="119"/>
      <c r="H314" s="119"/>
    </row>
    <row r="315" spans="1:8" s="27" customFormat="1" ht="18" hidden="1">
      <c r="A315" s="106"/>
      <c r="B315" s="119"/>
      <c r="C315" s="119"/>
      <c r="D315" s="119"/>
      <c r="E315" s="119"/>
      <c r="F315" s="119"/>
      <c r="G315" s="119"/>
      <c r="H315" s="119"/>
    </row>
    <row r="316" spans="1:8" s="27" customFormat="1" ht="18" hidden="1">
      <c r="A316" s="106"/>
      <c r="B316" s="119"/>
      <c r="C316" s="119"/>
      <c r="D316" s="119"/>
      <c r="E316" s="119"/>
      <c r="F316" s="119"/>
      <c r="G316" s="119"/>
      <c r="H316" s="119"/>
    </row>
    <row r="317" spans="1:8" s="27" customFormat="1" ht="18" hidden="1">
      <c r="A317" s="106"/>
      <c r="B317" s="119"/>
      <c r="C317" s="119"/>
      <c r="D317" s="119"/>
      <c r="E317" s="119"/>
      <c r="F317" s="119"/>
      <c r="G317" s="119"/>
      <c r="H317" s="119"/>
    </row>
    <row r="318" spans="1:8" s="27" customFormat="1" ht="18" hidden="1">
      <c r="A318" s="106"/>
      <c r="B318" s="119"/>
      <c r="C318" s="119"/>
      <c r="D318" s="119"/>
      <c r="E318" s="119"/>
      <c r="F318" s="119"/>
      <c r="G318" s="119"/>
      <c r="H318" s="119"/>
    </row>
    <row r="319" spans="1:8" s="23" customFormat="1" ht="12.75" hidden="1">
      <c r="A319" s="120"/>
      <c r="B319" s="117"/>
      <c r="C319" s="117"/>
      <c r="D319" s="117"/>
      <c r="E319" s="117"/>
      <c r="F319" s="117"/>
      <c r="G319" s="117"/>
      <c r="H319" s="117"/>
    </row>
    <row r="320" spans="1:8" s="23" customFormat="1" ht="12.75" hidden="1">
      <c r="A320" s="120"/>
      <c r="B320" s="117"/>
      <c r="C320" s="117"/>
      <c r="D320" s="117"/>
      <c r="E320" s="117"/>
      <c r="F320" s="117"/>
      <c r="G320" s="117"/>
      <c r="H320" s="117"/>
    </row>
    <row r="321" spans="1:8" s="23" customFormat="1" ht="12.75" hidden="1">
      <c r="A321" s="120"/>
      <c r="B321" s="117"/>
      <c r="C321" s="117"/>
      <c r="D321" s="117"/>
      <c r="E321" s="117"/>
      <c r="F321" s="117"/>
      <c r="G321" s="117"/>
      <c r="H321" s="117"/>
    </row>
    <row r="322" spans="1:8" s="23" customFormat="1" ht="12.75" hidden="1">
      <c r="A322" s="120"/>
      <c r="B322" s="117"/>
      <c r="C322" s="117"/>
      <c r="D322" s="117"/>
      <c r="E322" s="117"/>
      <c r="F322" s="117"/>
      <c r="G322" s="117"/>
      <c r="H322" s="117"/>
    </row>
    <row r="323" spans="1:8" s="23" customFormat="1" ht="12.75" hidden="1">
      <c r="A323" s="120"/>
      <c r="B323" s="117"/>
      <c r="C323" s="117"/>
      <c r="D323" s="117"/>
      <c r="E323" s="117"/>
      <c r="F323" s="117"/>
      <c r="G323" s="117"/>
      <c r="H323" s="117"/>
    </row>
    <row r="324" spans="1:8" s="23" customFormat="1" ht="12.75" hidden="1">
      <c r="A324" s="120"/>
      <c r="B324" s="117"/>
      <c r="C324" s="117"/>
      <c r="D324" s="117"/>
      <c r="E324" s="117"/>
      <c r="F324" s="117"/>
      <c r="G324" s="117"/>
      <c r="H324" s="117"/>
    </row>
    <row r="325" spans="1:8" s="23" customFormat="1" ht="12.75" hidden="1">
      <c r="A325" s="120"/>
      <c r="B325" s="117"/>
      <c r="C325" s="117"/>
      <c r="D325" s="117"/>
      <c r="E325" s="117"/>
      <c r="F325" s="117"/>
      <c r="G325" s="117"/>
      <c r="H325" s="117"/>
    </row>
    <row r="326" spans="1:8" s="23" customFormat="1" ht="12.75" hidden="1">
      <c r="A326" s="120"/>
      <c r="B326" s="117"/>
      <c r="C326" s="117"/>
      <c r="D326" s="117"/>
      <c r="E326" s="117"/>
      <c r="F326" s="117"/>
      <c r="G326" s="117"/>
      <c r="H326" s="117"/>
    </row>
    <row r="327" spans="1:8" s="23" customFormat="1" ht="12.75" hidden="1">
      <c r="A327" s="120"/>
      <c r="B327" s="117"/>
      <c r="C327" s="117"/>
      <c r="D327" s="117"/>
      <c r="E327" s="117"/>
      <c r="F327" s="117"/>
      <c r="G327" s="117"/>
      <c r="H327" s="117"/>
    </row>
    <row r="328" spans="1:8" s="23" customFormat="1" ht="12.75" hidden="1">
      <c r="A328" s="120"/>
      <c r="B328" s="117"/>
      <c r="C328" s="117"/>
      <c r="D328" s="117"/>
      <c r="E328" s="117"/>
      <c r="F328" s="117"/>
      <c r="G328" s="117"/>
      <c r="H328" s="117"/>
    </row>
    <row r="329" spans="1:8" s="23" customFormat="1" ht="12.75" hidden="1">
      <c r="A329" s="120"/>
      <c r="B329" s="117"/>
      <c r="C329" s="117"/>
      <c r="D329" s="117"/>
      <c r="E329" s="117"/>
      <c r="F329" s="117"/>
      <c r="G329" s="117"/>
      <c r="H329" s="117"/>
    </row>
    <row r="330" spans="1:8" s="23" customFormat="1" ht="12.75" hidden="1">
      <c r="A330" s="120"/>
      <c r="B330" s="117"/>
      <c r="C330" s="117"/>
      <c r="D330" s="117"/>
      <c r="E330" s="117"/>
      <c r="F330" s="117"/>
      <c r="G330" s="117"/>
      <c r="H330" s="117"/>
    </row>
    <row r="331" spans="1:8" s="23" customFormat="1" ht="12.75" hidden="1">
      <c r="A331" s="120"/>
      <c r="B331" s="117"/>
      <c r="C331" s="117"/>
      <c r="D331" s="117"/>
      <c r="E331" s="117"/>
      <c r="F331" s="117"/>
      <c r="G331" s="117"/>
      <c r="H331" s="117"/>
    </row>
    <row r="332" spans="1:8" s="23" customFormat="1" ht="12.75" hidden="1">
      <c r="A332" s="120"/>
      <c r="B332" s="117"/>
      <c r="C332" s="117"/>
      <c r="D332" s="117"/>
      <c r="E332" s="117"/>
      <c r="F332" s="117"/>
      <c r="G332" s="117"/>
      <c r="H332" s="117"/>
    </row>
    <row r="333" spans="1:8" s="23" customFormat="1" ht="12.75" hidden="1">
      <c r="A333" s="120"/>
      <c r="B333" s="117"/>
      <c r="C333" s="117"/>
      <c r="D333" s="117"/>
      <c r="E333" s="117"/>
      <c r="F333" s="117"/>
      <c r="G333" s="117"/>
      <c r="H333" s="117"/>
    </row>
    <row r="334" spans="1:8" s="23" customFormat="1" ht="12.75" hidden="1">
      <c r="A334" s="120"/>
      <c r="B334" s="117"/>
      <c r="C334" s="117"/>
      <c r="D334" s="117"/>
      <c r="E334" s="117"/>
      <c r="F334" s="117"/>
      <c r="G334" s="117"/>
      <c r="H334" s="117"/>
    </row>
    <row r="335" spans="1:8" s="23" customFormat="1" ht="12.75" hidden="1">
      <c r="A335" s="120"/>
      <c r="B335" s="117"/>
      <c r="C335" s="117"/>
      <c r="D335" s="117"/>
      <c r="E335" s="117"/>
      <c r="F335" s="117"/>
      <c r="G335" s="117"/>
      <c r="H335" s="117"/>
    </row>
    <row r="336" spans="1:8" s="23" customFormat="1" ht="12.75" hidden="1">
      <c r="A336" s="120"/>
      <c r="B336" s="117"/>
      <c r="C336" s="117"/>
      <c r="D336" s="117"/>
      <c r="E336" s="117"/>
      <c r="F336" s="117"/>
      <c r="G336" s="117"/>
      <c r="H336" s="117"/>
    </row>
    <row r="337" spans="1:8" s="23" customFormat="1" ht="12.75" hidden="1">
      <c r="A337" s="120"/>
      <c r="B337" s="117"/>
      <c r="C337" s="117"/>
      <c r="D337" s="117"/>
      <c r="E337" s="117"/>
      <c r="F337" s="117"/>
      <c r="G337" s="117"/>
      <c r="H337" s="117"/>
    </row>
    <row r="338" spans="1:8" s="23" customFormat="1" ht="12.75" hidden="1">
      <c r="A338" s="120"/>
      <c r="B338" s="117"/>
      <c r="C338" s="117"/>
      <c r="D338" s="117"/>
      <c r="E338" s="117"/>
      <c r="F338" s="117"/>
      <c r="G338" s="117"/>
      <c r="H338" s="117"/>
    </row>
    <row r="339" spans="1:8" s="23" customFormat="1" ht="12.75" hidden="1">
      <c r="A339" s="120"/>
      <c r="B339" s="117"/>
      <c r="C339" s="117"/>
      <c r="D339" s="117"/>
      <c r="E339" s="117"/>
      <c r="F339" s="117"/>
      <c r="G339" s="117"/>
      <c r="H339" s="117"/>
    </row>
    <row r="340" spans="1:8" s="23" customFormat="1" ht="12.75" hidden="1">
      <c r="A340" s="120"/>
      <c r="B340" s="117"/>
      <c r="C340" s="117"/>
      <c r="D340" s="117"/>
      <c r="E340" s="117"/>
      <c r="F340" s="117"/>
      <c r="G340" s="117"/>
      <c r="H340" s="117"/>
    </row>
    <row r="341" spans="1:8" s="23" customFormat="1" ht="12.75" hidden="1">
      <c r="A341" s="120"/>
      <c r="B341" s="117"/>
      <c r="C341" s="117"/>
      <c r="D341" s="117"/>
      <c r="E341" s="117"/>
      <c r="F341" s="117"/>
      <c r="G341" s="117"/>
      <c r="H341" s="117"/>
    </row>
    <row r="342" spans="1:8" s="23" customFormat="1" ht="12.75" hidden="1">
      <c r="A342" s="120"/>
      <c r="B342" s="117"/>
      <c r="C342" s="117"/>
      <c r="D342" s="117"/>
      <c r="E342" s="117"/>
      <c r="F342" s="117"/>
      <c r="G342" s="117"/>
      <c r="H342" s="117"/>
    </row>
    <row r="343" spans="1:8" s="23" customFormat="1" ht="12.75" hidden="1">
      <c r="A343" s="120"/>
      <c r="B343" s="117"/>
      <c r="C343" s="117"/>
      <c r="D343" s="117"/>
      <c r="E343" s="117"/>
      <c r="F343" s="117"/>
      <c r="G343" s="117"/>
      <c r="H343" s="117"/>
    </row>
    <row r="344" spans="1:8" s="23" customFormat="1" ht="12.75" hidden="1">
      <c r="A344" s="120"/>
      <c r="B344" s="117"/>
      <c r="C344" s="117"/>
      <c r="D344" s="117"/>
      <c r="E344" s="117"/>
      <c r="F344" s="117"/>
      <c r="G344" s="117"/>
      <c r="H344" s="117"/>
    </row>
    <row r="345" spans="1:8" s="23" customFormat="1" ht="12.75" hidden="1">
      <c r="A345" s="120"/>
      <c r="B345" s="117"/>
      <c r="C345" s="117"/>
      <c r="D345" s="117"/>
      <c r="E345" s="117"/>
      <c r="F345" s="117"/>
      <c r="G345" s="117"/>
      <c r="H345" s="117"/>
    </row>
    <row r="346" spans="1:8" s="23" customFormat="1" ht="12.75" hidden="1">
      <c r="A346" s="120"/>
      <c r="B346" s="117"/>
      <c r="C346" s="117"/>
      <c r="D346" s="117"/>
      <c r="E346" s="117"/>
      <c r="F346" s="117"/>
      <c r="G346" s="117"/>
      <c r="H346" s="117"/>
    </row>
    <row r="347" spans="1:8" s="23" customFormat="1" ht="12.75" hidden="1">
      <c r="A347" s="120"/>
      <c r="B347" s="117"/>
      <c r="C347" s="117"/>
      <c r="D347" s="117"/>
      <c r="E347" s="117"/>
      <c r="F347" s="117"/>
      <c r="G347" s="117"/>
      <c r="H347" s="117"/>
    </row>
    <row r="348" spans="1:8" s="23" customFormat="1" ht="12.75" hidden="1">
      <c r="A348" s="120"/>
      <c r="B348" s="117"/>
      <c r="C348" s="117"/>
      <c r="D348" s="117"/>
      <c r="E348" s="117"/>
      <c r="F348" s="117"/>
      <c r="G348" s="117"/>
      <c r="H348" s="117"/>
    </row>
    <row r="349" spans="1:8" s="23" customFormat="1" ht="12.75" hidden="1">
      <c r="A349" s="120"/>
      <c r="B349" s="117"/>
      <c r="C349" s="117"/>
      <c r="D349" s="117"/>
      <c r="E349" s="117"/>
      <c r="F349" s="117"/>
      <c r="G349" s="117"/>
      <c r="H349" s="117"/>
    </row>
    <row r="350" spans="1:8" s="23" customFormat="1" ht="12.75" hidden="1">
      <c r="A350" s="120"/>
      <c r="B350" s="117"/>
      <c r="C350" s="117"/>
      <c r="D350" s="117"/>
      <c r="E350" s="117"/>
      <c r="F350" s="117"/>
      <c r="G350" s="117"/>
      <c r="H350" s="117"/>
    </row>
    <row r="351" spans="1:8" s="23" customFormat="1" ht="12.75" hidden="1">
      <c r="A351" s="120"/>
      <c r="B351" s="117"/>
      <c r="C351" s="117"/>
      <c r="D351" s="117"/>
      <c r="E351" s="117"/>
      <c r="F351" s="117"/>
      <c r="G351" s="117"/>
      <c r="H351" s="117"/>
    </row>
    <row r="352" spans="1:8" s="23" customFormat="1" ht="12.75" hidden="1">
      <c r="A352" s="120"/>
      <c r="B352" s="117"/>
      <c r="C352" s="117"/>
      <c r="D352" s="117"/>
      <c r="E352" s="117"/>
      <c r="F352" s="117"/>
      <c r="G352" s="117"/>
      <c r="H352" s="117"/>
    </row>
    <row r="353" spans="1:8" s="23" customFormat="1" ht="12.75" hidden="1">
      <c r="A353" s="120"/>
      <c r="B353" s="117"/>
      <c r="C353" s="117"/>
      <c r="D353" s="117"/>
      <c r="E353" s="117"/>
      <c r="F353" s="117"/>
      <c r="G353" s="117"/>
      <c r="H353" s="117"/>
    </row>
    <row r="354" spans="1:8" s="23" customFormat="1" ht="12.75" hidden="1">
      <c r="A354" s="120"/>
      <c r="B354" s="117"/>
      <c r="C354" s="117"/>
      <c r="D354" s="117"/>
      <c r="E354" s="117"/>
      <c r="F354" s="117"/>
      <c r="G354" s="117"/>
      <c r="H354" s="117"/>
    </row>
    <row r="355" spans="1:8" s="23" customFormat="1" ht="12.75" hidden="1">
      <c r="A355" s="120"/>
      <c r="B355" s="117"/>
      <c r="C355" s="117"/>
      <c r="D355" s="117"/>
      <c r="E355" s="117"/>
      <c r="F355" s="117"/>
      <c r="G355" s="117"/>
      <c r="H355" s="117"/>
    </row>
    <row r="356" spans="1:8" s="23" customFormat="1" ht="12.75" hidden="1">
      <c r="A356" s="120"/>
      <c r="B356" s="117"/>
      <c r="C356" s="117"/>
      <c r="D356" s="117"/>
      <c r="E356" s="117"/>
      <c r="F356" s="117"/>
      <c r="G356" s="117"/>
      <c r="H356" s="117"/>
    </row>
    <row r="357" spans="1:8" s="23" customFormat="1" ht="12.75" hidden="1">
      <c r="A357" s="120"/>
      <c r="B357" s="117"/>
      <c r="C357" s="117"/>
      <c r="D357" s="117"/>
      <c r="E357" s="117"/>
      <c r="F357" s="117"/>
      <c r="G357" s="117"/>
      <c r="H357" s="117"/>
    </row>
    <row r="358" spans="1:8" s="23" customFormat="1" ht="12.75" hidden="1">
      <c r="A358" s="120"/>
      <c r="B358" s="117"/>
      <c r="C358" s="117"/>
      <c r="D358" s="117"/>
      <c r="E358" s="117"/>
      <c r="F358" s="117"/>
      <c r="G358" s="117"/>
      <c r="H358" s="117"/>
    </row>
    <row r="359" spans="1:8" s="23" customFormat="1" ht="12.75" hidden="1">
      <c r="A359" s="120"/>
      <c r="B359" s="117"/>
      <c r="C359" s="117"/>
      <c r="D359" s="117"/>
      <c r="E359" s="117"/>
      <c r="F359" s="117"/>
      <c r="G359" s="117"/>
      <c r="H359" s="117"/>
    </row>
    <row r="360" spans="1:8" s="23" customFormat="1" ht="12.75" hidden="1">
      <c r="A360" s="120"/>
      <c r="B360" s="117"/>
      <c r="C360" s="117"/>
      <c r="D360" s="117"/>
      <c r="E360" s="117"/>
      <c r="F360" s="117"/>
      <c r="G360" s="117"/>
      <c r="H360" s="117"/>
    </row>
    <row r="361" spans="1:8" s="23" customFormat="1" ht="12.75" hidden="1">
      <c r="A361" s="120"/>
      <c r="B361" s="117"/>
      <c r="C361" s="117"/>
      <c r="D361" s="117"/>
      <c r="E361" s="117"/>
      <c r="F361" s="117"/>
      <c r="G361" s="117"/>
      <c r="H361" s="117"/>
    </row>
    <row r="362" spans="1:8" s="23" customFormat="1" ht="12.75" hidden="1">
      <c r="A362" s="120"/>
      <c r="B362" s="117"/>
      <c r="C362" s="117"/>
      <c r="D362" s="117"/>
      <c r="E362" s="117"/>
      <c r="F362" s="117"/>
      <c r="G362" s="117"/>
      <c r="H362" s="117"/>
    </row>
    <row r="363" spans="1:8" s="23" customFormat="1" ht="12.75" hidden="1">
      <c r="A363" s="120"/>
      <c r="B363" s="117"/>
      <c r="C363" s="117"/>
      <c r="D363" s="117"/>
      <c r="E363" s="117"/>
      <c r="F363" s="117"/>
      <c r="G363" s="117"/>
      <c r="H363" s="117"/>
    </row>
    <row r="364" spans="1:8" s="23" customFormat="1" ht="12.75" hidden="1">
      <c r="A364" s="120"/>
      <c r="B364" s="117"/>
      <c r="C364" s="117"/>
      <c r="D364" s="117"/>
      <c r="E364" s="117"/>
      <c r="F364" s="117"/>
      <c r="G364" s="117"/>
      <c r="H364" s="117"/>
    </row>
    <row r="365" spans="1:8" s="23" customFormat="1" ht="12.75" hidden="1">
      <c r="A365" s="120"/>
      <c r="B365" s="117"/>
      <c r="C365" s="117"/>
      <c r="D365" s="117"/>
      <c r="E365" s="117"/>
      <c r="F365" s="117"/>
      <c r="G365" s="117"/>
      <c r="H365" s="117"/>
    </row>
    <row r="366" spans="1:8" s="23" customFormat="1" ht="12.75" hidden="1">
      <c r="A366" s="120"/>
      <c r="B366" s="117"/>
      <c r="C366" s="117"/>
      <c r="D366" s="117"/>
      <c r="E366" s="117"/>
      <c r="F366" s="117"/>
      <c r="G366" s="117"/>
      <c r="H366" s="117"/>
    </row>
    <row r="367" spans="1:8" s="23" customFormat="1" ht="12.75" hidden="1">
      <c r="A367" s="120"/>
      <c r="B367" s="117"/>
      <c r="C367" s="117"/>
      <c r="D367" s="117"/>
      <c r="E367" s="117"/>
      <c r="F367" s="117"/>
      <c r="G367" s="117"/>
      <c r="H367" s="117"/>
    </row>
    <row r="368" spans="1:8" s="23" customFormat="1" ht="12.75" hidden="1">
      <c r="A368" s="120"/>
      <c r="B368" s="117"/>
      <c r="C368" s="117"/>
      <c r="D368" s="117"/>
      <c r="E368" s="117"/>
      <c r="F368" s="117"/>
      <c r="G368" s="117"/>
      <c r="H368" s="117"/>
    </row>
    <row r="369" spans="1:8" s="23" customFormat="1" ht="12.75" hidden="1">
      <c r="A369" s="120"/>
      <c r="B369" s="117"/>
      <c r="C369" s="117"/>
      <c r="D369" s="117"/>
      <c r="E369" s="117"/>
      <c r="F369" s="117"/>
      <c r="G369" s="117"/>
      <c r="H369" s="117"/>
    </row>
    <row r="370" spans="1:8" s="23" customFormat="1" ht="12.75" hidden="1">
      <c r="A370" s="120"/>
      <c r="B370" s="117"/>
      <c r="C370" s="117"/>
      <c r="D370" s="117"/>
      <c r="E370" s="117"/>
      <c r="F370" s="117"/>
      <c r="G370" s="117"/>
      <c r="H370" s="117"/>
    </row>
    <row r="371" spans="1:8" s="23" customFormat="1" ht="12.75" hidden="1">
      <c r="A371" s="120"/>
      <c r="B371" s="117"/>
      <c r="C371" s="117"/>
      <c r="D371" s="117"/>
      <c r="E371" s="117"/>
      <c r="F371" s="117"/>
      <c r="G371" s="117"/>
      <c r="H371" s="117"/>
    </row>
    <row r="372" spans="1:8" s="23" customFormat="1" ht="12.75" hidden="1">
      <c r="A372" s="120"/>
      <c r="B372" s="117"/>
      <c r="C372" s="117"/>
      <c r="D372" s="117"/>
      <c r="E372" s="117"/>
      <c r="F372" s="117"/>
      <c r="G372" s="117"/>
      <c r="H372" s="117"/>
    </row>
    <row r="373" spans="1:8" s="23" customFormat="1" ht="12.75" hidden="1">
      <c r="A373" s="120"/>
      <c r="B373" s="117"/>
      <c r="C373" s="117"/>
      <c r="D373" s="117"/>
      <c r="E373" s="117"/>
      <c r="F373" s="117"/>
      <c r="G373" s="117"/>
      <c r="H373" s="117"/>
    </row>
    <row r="374" spans="1:8" s="23" customFormat="1" ht="12.75" hidden="1">
      <c r="A374" s="120"/>
      <c r="B374" s="117"/>
      <c r="C374" s="117"/>
      <c r="D374" s="117"/>
      <c r="E374" s="117"/>
      <c r="F374" s="117"/>
      <c r="G374" s="117"/>
      <c r="H374" s="117"/>
    </row>
    <row r="375" spans="1:8" s="23" customFormat="1" ht="12.75" hidden="1">
      <c r="A375" s="120"/>
      <c r="B375" s="117"/>
      <c r="C375" s="117"/>
      <c r="D375" s="117"/>
      <c r="E375" s="117"/>
      <c r="F375" s="117"/>
      <c r="G375" s="117"/>
      <c r="H375" s="117"/>
    </row>
    <row r="376" spans="1:8" s="23" customFormat="1" ht="12.75" hidden="1">
      <c r="A376" s="120"/>
      <c r="B376" s="117"/>
      <c r="C376" s="117"/>
      <c r="D376" s="117"/>
      <c r="E376" s="117"/>
      <c r="F376" s="117"/>
      <c r="G376" s="117"/>
      <c r="H376" s="117"/>
    </row>
    <row r="377" spans="1:8" s="23" customFormat="1" ht="12.75" hidden="1">
      <c r="A377" s="120"/>
      <c r="B377" s="117"/>
      <c r="C377" s="117"/>
      <c r="D377" s="117"/>
      <c r="E377" s="117"/>
      <c r="F377" s="117"/>
      <c r="G377" s="117"/>
      <c r="H377" s="117"/>
    </row>
    <row r="378" spans="1:8" s="23" customFormat="1" ht="12.75" hidden="1">
      <c r="A378" s="120"/>
      <c r="B378" s="117"/>
      <c r="C378" s="117"/>
      <c r="D378" s="117"/>
      <c r="E378" s="117"/>
      <c r="F378" s="117"/>
      <c r="G378" s="117"/>
      <c r="H378" s="117"/>
    </row>
    <row r="379" spans="1:8" s="23" customFormat="1" ht="12.75" hidden="1">
      <c r="A379" s="120"/>
      <c r="B379" s="117"/>
      <c r="C379" s="117"/>
      <c r="D379" s="117"/>
      <c r="E379" s="117"/>
      <c r="F379" s="117"/>
      <c r="G379" s="117"/>
      <c r="H379" s="117"/>
    </row>
    <row r="380" spans="1:8" s="23" customFormat="1" ht="12.75" hidden="1">
      <c r="A380" s="120"/>
      <c r="B380" s="117"/>
      <c r="C380" s="117"/>
      <c r="D380" s="117"/>
      <c r="E380" s="117"/>
      <c r="F380" s="117"/>
      <c r="G380" s="117"/>
      <c r="H380" s="117"/>
    </row>
    <row r="381" spans="1:8" s="23" customFormat="1" ht="12.75" hidden="1">
      <c r="A381" s="120"/>
      <c r="B381" s="117"/>
      <c r="C381" s="117"/>
      <c r="D381" s="117"/>
      <c r="E381" s="117"/>
      <c r="F381" s="117"/>
      <c r="G381" s="117"/>
      <c r="H381" s="117"/>
    </row>
    <row r="382" spans="1:8" s="23" customFormat="1" ht="12.75" hidden="1">
      <c r="A382" s="120"/>
      <c r="B382" s="117"/>
      <c r="C382" s="117"/>
      <c r="D382" s="117"/>
      <c r="E382" s="117"/>
      <c r="F382" s="117"/>
      <c r="G382" s="117"/>
      <c r="H382" s="117"/>
    </row>
    <row r="383" spans="1:8" s="23" customFormat="1" ht="12.75" hidden="1">
      <c r="A383" s="120"/>
      <c r="B383" s="117"/>
      <c r="C383" s="117"/>
      <c r="D383" s="117"/>
      <c r="E383" s="117"/>
      <c r="F383" s="117"/>
      <c r="G383" s="117"/>
      <c r="H383" s="117"/>
    </row>
    <row r="384" spans="1:8" s="23" customFormat="1" ht="12.75" hidden="1">
      <c r="A384" s="120"/>
      <c r="B384" s="117"/>
      <c r="C384" s="117"/>
      <c r="D384" s="117"/>
      <c r="E384" s="117"/>
      <c r="F384" s="117"/>
      <c r="G384" s="117"/>
      <c r="H384" s="117"/>
    </row>
    <row r="385" spans="1:8" s="23" customFormat="1" ht="12.75" hidden="1">
      <c r="A385" s="120"/>
      <c r="B385" s="117"/>
      <c r="C385" s="117"/>
      <c r="D385" s="117"/>
      <c r="E385" s="117"/>
      <c r="F385" s="117"/>
      <c r="G385" s="117"/>
      <c r="H385" s="117"/>
    </row>
    <row r="386" spans="1:8" s="23" customFormat="1" ht="12.75" hidden="1">
      <c r="A386" s="120"/>
      <c r="B386" s="117"/>
      <c r="C386" s="117"/>
      <c r="D386" s="117"/>
      <c r="E386" s="117"/>
      <c r="F386" s="117"/>
      <c r="G386" s="117"/>
      <c r="H386" s="117"/>
    </row>
    <row r="387" spans="1:8" s="23" customFormat="1" ht="12.75" hidden="1">
      <c r="A387" s="120"/>
      <c r="B387" s="117"/>
      <c r="C387" s="117"/>
      <c r="D387" s="117"/>
      <c r="E387" s="117"/>
      <c r="F387" s="117"/>
      <c r="G387" s="117"/>
      <c r="H387" s="117"/>
    </row>
    <row r="388" spans="1:8" s="23" customFormat="1" ht="12.75" hidden="1">
      <c r="A388" s="120"/>
      <c r="B388" s="117"/>
      <c r="C388" s="117"/>
      <c r="D388" s="117"/>
      <c r="E388" s="117"/>
      <c r="F388" s="117"/>
      <c r="G388" s="117"/>
      <c r="H388" s="117"/>
    </row>
    <row r="389" spans="1:8" s="23" customFormat="1" ht="12.75" hidden="1">
      <c r="A389" s="120"/>
      <c r="B389" s="117"/>
      <c r="C389" s="117"/>
      <c r="D389" s="117"/>
      <c r="E389" s="117"/>
      <c r="F389" s="117"/>
      <c r="G389" s="117"/>
      <c r="H389" s="117"/>
    </row>
    <row r="390" spans="1:8" s="23" customFormat="1" ht="12.75" hidden="1">
      <c r="A390" s="120"/>
      <c r="B390" s="117"/>
      <c r="C390" s="117"/>
      <c r="D390" s="117"/>
      <c r="E390" s="117"/>
      <c r="F390" s="117"/>
      <c r="G390" s="117"/>
      <c r="H390" s="117"/>
    </row>
    <row r="391" spans="1:8" s="23" customFormat="1" ht="12.75" hidden="1">
      <c r="A391" s="120"/>
      <c r="B391" s="117"/>
      <c r="C391" s="117"/>
      <c r="D391" s="117"/>
      <c r="E391" s="117"/>
      <c r="F391" s="117"/>
      <c r="G391" s="117"/>
      <c r="H391" s="117"/>
    </row>
    <row r="392" spans="1:8" s="23" customFormat="1" ht="12.75" hidden="1">
      <c r="A392" s="120"/>
      <c r="B392" s="117"/>
      <c r="C392" s="117"/>
      <c r="D392" s="117"/>
      <c r="E392" s="117"/>
      <c r="F392" s="117"/>
      <c r="G392" s="117"/>
      <c r="H392" s="117"/>
    </row>
    <row r="393" spans="1:8" s="23" customFormat="1" ht="12.75" hidden="1">
      <c r="A393" s="120"/>
      <c r="B393" s="117"/>
      <c r="C393" s="117"/>
      <c r="D393" s="117"/>
      <c r="E393" s="117"/>
      <c r="F393" s="117"/>
      <c r="G393" s="117"/>
      <c r="H393" s="117"/>
    </row>
    <row r="394" spans="1:8" s="23" customFormat="1" ht="12.75" hidden="1">
      <c r="A394" s="120"/>
      <c r="B394" s="117"/>
      <c r="C394" s="117"/>
      <c r="D394" s="117"/>
      <c r="E394" s="117"/>
      <c r="F394" s="117"/>
      <c r="G394" s="117"/>
      <c r="H394" s="117"/>
    </row>
    <row r="395" spans="1:8" s="23" customFormat="1" ht="12.75" hidden="1">
      <c r="A395" s="120"/>
      <c r="B395" s="117"/>
      <c r="C395" s="117"/>
      <c r="D395" s="117"/>
      <c r="E395" s="117"/>
      <c r="F395" s="117"/>
      <c r="G395" s="117"/>
      <c r="H395" s="117"/>
    </row>
    <row r="396" spans="1:8" s="23" customFormat="1" ht="12.75" hidden="1">
      <c r="A396" s="120"/>
      <c r="B396" s="117"/>
      <c r="C396" s="117"/>
      <c r="D396" s="117"/>
      <c r="E396" s="117"/>
      <c r="F396" s="117"/>
      <c r="G396" s="117"/>
      <c r="H396" s="117"/>
    </row>
    <row r="397" spans="1:8" s="23" customFormat="1" ht="12.75" hidden="1">
      <c r="A397" s="120"/>
      <c r="B397" s="117"/>
      <c r="C397" s="117"/>
      <c r="D397" s="117"/>
      <c r="E397" s="117"/>
      <c r="F397" s="117"/>
      <c r="G397" s="117"/>
      <c r="H397" s="117"/>
    </row>
    <row r="398" spans="1:8" s="23" customFormat="1" ht="12.75" hidden="1">
      <c r="A398" s="120"/>
      <c r="B398" s="117"/>
      <c r="C398" s="117"/>
      <c r="D398" s="117"/>
      <c r="E398" s="117"/>
      <c r="F398" s="117"/>
      <c r="G398" s="117"/>
      <c r="H398" s="117"/>
    </row>
    <row r="399" spans="1:8" s="23" customFormat="1" ht="12.75" hidden="1">
      <c r="A399" s="120"/>
      <c r="B399" s="117"/>
      <c r="C399" s="117"/>
      <c r="D399" s="117"/>
      <c r="E399" s="117"/>
      <c r="F399" s="117"/>
      <c r="G399" s="117"/>
      <c r="H399" s="117"/>
    </row>
    <row r="400" spans="1:8" s="23" customFormat="1" ht="12.75" hidden="1">
      <c r="A400" s="120"/>
      <c r="B400" s="117"/>
      <c r="C400" s="117"/>
      <c r="D400" s="117"/>
      <c r="E400" s="117"/>
      <c r="F400" s="117"/>
      <c r="G400" s="117"/>
      <c r="H400" s="117"/>
    </row>
    <row r="401" spans="1:8" s="23" customFormat="1" ht="12.75" hidden="1">
      <c r="A401" s="120"/>
      <c r="B401" s="117"/>
      <c r="C401" s="117"/>
      <c r="D401" s="117"/>
      <c r="E401" s="117"/>
      <c r="F401" s="117"/>
      <c r="G401" s="117"/>
      <c r="H401" s="117"/>
    </row>
    <row r="402" spans="1:8" s="23" customFormat="1" ht="12.75" hidden="1">
      <c r="A402" s="120"/>
      <c r="B402" s="117"/>
      <c r="C402" s="117"/>
      <c r="D402" s="117"/>
      <c r="E402" s="117"/>
      <c r="F402" s="117"/>
      <c r="G402" s="117"/>
      <c r="H402" s="117"/>
    </row>
    <row r="403" spans="1:8" s="23" customFormat="1" ht="12.75" hidden="1">
      <c r="A403" s="120"/>
      <c r="B403" s="117"/>
      <c r="C403" s="117"/>
      <c r="D403" s="117"/>
      <c r="E403" s="117"/>
      <c r="F403" s="117"/>
      <c r="G403" s="117"/>
      <c r="H403" s="117"/>
    </row>
    <row r="404" spans="1:8" s="23" customFormat="1" ht="12.75" hidden="1">
      <c r="A404" s="120"/>
      <c r="B404" s="117"/>
      <c r="C404" s="117"/>
      <c r="D404" s="117"/>
      <c r="E404" s="117"/>
      <c r="F404" s="117"/>
      <c r="G404" s="117"/>
      <c r="H404" s="117"/>
    </row>
    <row r="405" spans="1:8" s="23" customFormat="1" ht="12.75" hidden="1">
      <c r="A405" s="120"/>
      <c r="B405" s="117"/>
      <c r="C405" s="117"/>
      <c r="D405" s="117"/>
      <c r="E405" s="117"/>
      <c r="F405" s="117"/>
      <c r="G405" s="117"/>
      <c r="H405" s="117"/>
    </row>
    <row r="406" spans="1:8" s="23" customFormat="1" ht="12.75" hidden="1">
      <c r="A406" s="120"/>
      <c r="B406" s="117"/>
      <c r="C406" s="117"/>
      <c r="D406" s="117"/>
      <c r="E406" s="117"/>
      <c r="F406" s="117"/>
      <c r="G406" s="117"/>
      <c r="H406" s="117"/>
    </row>
    <row r="407" spans="1:8" s="23" customFormat="1" ht="12.75" hidden="1">
      <c r="A407" s="120"/>
      <c r="B407" s="117"/>
      <c r="C407" s="117"/>
      <c r="D407" s="117"/>
      <c r="E407" s="117"/>
      <c r="F407" s="117"/>
      <c r="G407" s="117"/>
      <c r="H407" s="117"/>
    </row>
    <row r="408" spans="1:8" s="23" customFormat="1" ht="12.75" hidden="1">
      <c r="A408" s="120"/>
      <c r="B408" s="117"/>
      <c r="C408" s="117"/>
      <c r="D408" s="117"/>
      <c r="E408" s="117"/>
      <c r="F408" s="117"/>
      <c r="G408" s="117"/>
      <c r="H408" s="117"/>
    </row>
    <row r="409" spans="1:8" s="23" customFormat="1" ht="12.75" hidden="1">
      <c r="A409" s="120"/>
      <c r="B409" s="117"/>
      <c r="C409" s="117"/>
      <c r="D409" s="117"/>
      <c r="E409" s="117"/>
      <c r="F409" s="117"/>
      <c r="G409" s="117"/>
      <c r="H409" s="117"/>
    </row>
    <row r="410" spans="1:8" s="23" customFormat="1" ht="12.75" hidden="1">
      <c r="A410" s="120"/>
      <c r="B410" s="117"/>
      <c r="C410" s="117"/>
      <c r="D410" s="117"/>
      <c r="E410" s="117"/>
      <c r="F410" s="117"/>
      <c r="G410" s="117"/>
      <c r="H410" s="117"/>
    </row>
    <row r="411" spans="1:8" s="23" customFormat="1" ht="12.75" hidden="1">
      <c r="A411" s="120"/>
      <c r="B411" s="117"/>
      <c r="C411" s="117"/>
      <c r="D411" s="117"/>
      <c r="E411" s="117"/>
      <c r="F411" s="117"/>
      <c r="G411" s="117"/>
      <c r="H411" s="117"/>
    </row>
    <row r="412" spans="1:8" s="23" customFormat="1" ht="12.75" hidden="1">
      <c r="A412" s="120"/>
      <c r="B412" s="117"/>
      <c r="C412" s="117"/>
      <c r="D412" s="117"/>
      <c r="E412" s="117"/>
      <c r="F412" s="117"/>
      <c r="G412" s="117"/>
      <c r="H412" s="117"/>
    </row>
    <row r="413" spans="1:8" s="23" customFormat="1" ht="12.75" hidden="1">
      <c r="A413" s="120"/>
      <c r="B413" s="117"/>
      <c r="C413" s="117"/>
      <c r="D413" s="117"/>
      <c r="E413" s="117"/>
      <c r="F413" s="117"/>
      <c r="G413" s="117"/>
      <c r="H413" s="117"/>
    </row>
    <row r="414" spans="1:8" s="23" customFormat="1" ht="12.75" hidden="1">
      <c r="A414" s="120"/>
      <c r="B414" s="117"/>
      <c r="C414" s="117"/>
      <c r="D414" s="117"/>
      <c r="E414" s="117"/>
      <c r="F414" s="117"/>
      <c r="G414" s="117"/>
      <c r="H414" s="117"/>
    </row>
    <row r="415" spans="1:8" s="23" customFormat="1" ht="12.75" hidden="1">
      <c r="A415" s="120"/>
      <c r="B415" s="117"/>
      <c r="C415" s="117"/>
      <c r="D415" s="117"/>
      <c r="E415" s="117"/>
      <c r="F415" s="117"/>
      <c r="G415" s="117"/>
      <c r="H415" s="117"/>
    </row>
    <row r="416" spans="1:8" s="23" customFormat="1" ht="12.75" hidden="1">
      <c r="A416" s="120"/>
      <c r="B416" s="117"/>
      <c r="C416" s="117"/>
      <c r="D416" s="117"/>
      <c r="E416" s="117"/>
      <c r="F416" s="117"/>
      <c r="G416" s="117"/>
      <c r="H416" s="117"/>
    </row>
    <row r="417" spans="1:8" s="23" customFormat="1" ht="12.75" hidden="1">
      <c r="A417" s="120"/>
      <c r="B417" s="117"/>
      <c r="C417" s="117"/>
      <c r="D417" s="117"/>
      <c r="E417" s="117"/>
      <c r="F417" s="117"/>
      <c r="G417" s="117"/>
      <c r="H417" s="117"/>
    </row>
    <row r="418" spans="1:8" s="23" customFormat="1" ht="12.75" hidden="1">
      <c r="A418" s="120"/>
      <c r="B418" s="117"/>
      <c r="C418" s="117"/>
      <c r="D418" s="117"/>
      <c r="E418" s="117"/>
      <c r="F418" s="117"/>
      <c r="G418" s="117"/>
      <c r="H418" s="117"/>
    </row>
    <row r="419" spans="1:8" s="23" customFormat="1" ht="12.75" hidden="1">
      <c r="A419" s="120"/>
      <c r="B419" s="117"/>
      <c r="C419" s="117"/>
      <c r="D419" s="117"/>
      <c r="E419" s="117"/>
      <c r="F419" s="117"/>
      <c r="G419" s="117"/>
      <c r="H419" s="117"/>
    </row>
    <row r="420" spans="1:8" s="23" customFormat="1" ht="12.75" hidden="1">
      <c r="A420" s="120"/>
      <c r="B420" s="117"/>
      <c r="C420" s="117"/>
      <c r="D420" s="117"/>
      <c r="E420" s="117"/>
      <c r="F420" s="117"/>
      <c r="G420" s="117"/>
      <c r="H420" s="117"/>
    </row>
    <row r="421" spans="1:8" s="23" customFormat="1" ht="12.75" hidden="1">
      <c r="A421" s="120"/>
      <c r="B421" s="117"/>
      <c r="C421" s="117"/>
      <c r="D421" s="117"/>
      <c r="E421" s="117"/>
      <c r="F421" s="117"/>
      <c r="G421" s="117"/>
      <c r="H421" s="117"/>
    </row>
    <row r="422" spans="1:8" s="23" customFormat="1" ht="12.75" hidden="1">
      <c r="A422" s="120"/>
      <c r="B422" s="117"/>
      <c r="C422" s="117"/>
      <c r="D422" s="117"/>
      <c r="E422" s="117"/>
      <c r="F422" s="117"/>
      <c r="G422" s="117"/>
      <c r="H422" s="117"/>
    </row>
    <row r="423" spans="1:8" s="23" customFormat="1" ht="12.75" hidden="1">
      <c r="A423" s="120"/>
      <c r="B423" s="117"/>
      <c r="C423" s="117"/>
      <c r="D423" s="117"/>
      <c r="E423" s="117"/>
      <c r="F423" s="117"/>
      <c r="G423" s="117"/>
      <c r="H423" s="117"/>
    </row>
    <row r="424" spans="1:8" s="23" customFormat="1" ht="12.75" hidden="1">
      <c r="A424" s="120"/>
      <c r="B424" s="117"/>
      <c r="C424" s="117"/>
      <c r="D424" s="117"/>
      <c r="E424" s="117"/>
      <c r="F424" s="117"/>
      <c r="G424" s="117"/>
      <c r="H424" s="117"/>
    </row>
    <row r="425" spans="1:8" s="23" customFormat="1" ht="12.75" hidden="1">
      <c r="A425" s="120"/>
      <c r="B425" s="117"/>
      <c r="C425" s="117"/>
      <c r="D425" s="117"/>
      <c r="E425" s="117"/>
      <c r="F425" s="117"/>
      <c r="G425" s="117"/>
      <c r="H425" s="117"/>
    </row>
    <row r="426" spans="1:8" s="23" customFormat="1" ht="12.75" hidden="1">
      <c r="A426" s="120"/>
      <c r="B426" s="117"/>
      <c r="C426" s="117"/>
      <c r="D426" s="117"/>
      <c r="E426" s="117"/>
      <c r="F426" s="117"/>
      <c r="G426" s="117"/>
      <c r="H426" s="117"/>
    </row>
    <row r="427" spans="1:8" s="23" customFormat="1" ht="12.75" hidden="1">
      <c r="A427" s="120"/>
      <c r="B427" s="117"/>
      <c r="C427" s="117"/>
      <c r="D427" s="117"/>
      <c r="E427" s="117"/>
      <c r="F427" s="117"/>
      <c r="G427" s="117"/>
      <c r="H427" s="117"/>
    </row>
    <row r="428" spans="1:8" s="23" customFormat="1" ht="12.75" hidden="1">
      <c r="A428" s="120"/>
      <c r="B428" s="117"/>
      <c r="C428" s="117"/>
      <c r="D428" s="117"/>
      <c r="E428" s="117"/>
      <c r="F428" s="117"/>
      <c r="G428" s="117"/>
      <c r="H428" s="117"/>
    </row>
    <row r="429" spans="1:8" s="23" customFormat="1" ht="12.75" hidden="1">
      <c r="A429" s="120"/>
      <c r="B429" s="117"/>
      <c r="C429" s="117"/>
      <c r="D429" s="117"/>
      <c r="E429" s="117"/>
      <c r="F429" s="117"/>
      <c r="G429" s="117"/>
      <c r="H429" s="117"/>
    </row>
    <row r="430" spans="1:8" s="23" customFormat="1" ht="12.75" hidden="1">
      <c r="A430" s="120"/>
      <c r="B430" s="117"/>
      <c r="C430" s="117"/>
      <c r="D430" s="117"/>
      <c r="E430" s="117"/>
      <c r="F430" s="117"/>
      <c r="G430" s="117"/>
      <c r="H430" s="117"/>
    </row>
    <row r="431" spans="1:8" s="23" customFormat="1" ht="12.75" hidden="1">
      <c r="A431" s="120"/>
      <c r="B431" s="117"/>
      <c r="C431" s="117"/>
      <c r="D431" s="117"/>
      <c r="E431" s="117"/>
      <c r="F431" s="117"/>
      <c r="G431" s="117"/>
      <c r="H431" s="117"/>
    </row>
    <row r="432" spans="1:8" s="23" customFormat="1" ht="12.75" hidden="1">
      <c r="A432" s="120"/>
      <c r="B432" s="117"/>
      <c r="C432" s="117"/>
      <c r="D432" s="117"/>
      <c r="E432" s="117"/>
      <c r="F432" s="117"/>
      <c r="G432" s="117"/>
      <c r="H432" s="117"/>
    </row>
    <row r="433" spans="1:8" s="23" customFormat="1" ht="12.75" hidden="1">
      <c r="A433" s="120"/>
      <c r="B433" s="117"/>
      <c r="C433" s="117"/>
      <c r="D433" s="117"/>
      <c r="E433" s="117"/>
      <c r="F433" s="117"/>
      <c r="G433" s="117"/>
      <c r="H433" s="117"/>
    </row>
    <row r="434" spans="1:8" s="23" customFormat="1" ht="12.75" hidden="1">
      <c r="A434" s="120"/>
      <c r="B434" s="117"/>
      <c r="C434" s="117"/>
      <c r="D434" s="117"/>
      <c r="E434" s="117"/>
      <c r="F434" s="117"/>
      <c r="G434" s="117"/>
      <c r="H434" s="117"/>
    </row>
    <row r="435" spans="1:8" s="23" customFormat="1" ht="12.75" hidden="1">
      <c r="A435" s="120"/>
      <c r="B435" s="117"/>
      <c r="C435" s="117"/>
      <c r="D435" s="117"/>
      <c r="E435" s="117"/>
      <c r="F435" s="117"/>
      <c r="G435" s="117"/>
      <c r="H435" s="117"/>
    </row>
    <row r="436" spans="1:8" s="23" customFormat="1" ht="12.75" hidden="1">
      <c r="A436" s="120"/>
      <c r="B436" s="117"/>
      <c r="C436" s="117"/>
      <c r="D436" s="117"/>
      <c r="E436" s="117"/>
      <c r="F436" s="117"/>
      <c r="G436" s="117"/>
      <c r="H436" s="117"/>
    </row>
    <row r="437" spans="1:8" s="23" customFormat="1" ht="12.75" hidden="1">
      <c r="A437" s="120"/>
      <c r="B437" s="117"/>
      <c r="C437" s="117"/>
      <c r="D437" s="117"/>
      <c r="E437" s="117"/>
      <c r="F437" s="117"/>
      <c r="G437" s="117"/>
      <c r="H437" s="117"/>
    </row>
    <row r="438" spans="1:8" s="23" customFormat="1" ht="12.75" hidden="1">
      <c r="A438" s="120"/>
      <c r="B438" s="117"/>
      <c r="C438" s="117"/>
      <c r="D438" s="117"/>
      <c r="E438" s="117"/>
      <c r="F438" s="117"/>
      <c r="G438" s="117"/>
      <c r="H438" s="117"/>
    </row>
    <row r="439" spans="1:8" s="23" customFormat="1" ht="12.75" hidden="1">
      <c r="A439" s="120"/>
      <c r="B439" s="117"/>
      <c r="C439" s="117"/>
      <c r="D439" s="117"/>
      <c r="E439" s="117"/>
      <c r="F439" s="117"/>
      <c r="G439" s="117"/>
      <c r="H439" s="117"/>
    </row>
    <row r="440" spans="1:8" s="23" customFormat="1" ht="12.75" hidden="1">
      <c r="A440" s="120"/>
      <c r="B440" s="117"/>
      <c r="C440" s="117"/>
      <c r="D440" s="117"/>
      <c r="E440" s="117"/>
      <c r="F440" s="117"/>
      <c r="G440" s="117"/>
      <c r="H440" s="117"/>
    </row>
    <row r="441" spans="1:8" s="23" customFormat="1" ht="12.75" hidden="1">
      <c r="A441" s="120"/>
      <c r="B441" s="117"/>
      <c r="C441" s="117"/>
      <c r="D441" s="117"/>
      <c r="E441" s="117"/>
      <c r="F441" s="117"/>
      <c r="G441" s="117"/>
      <c r="H441" s="117"/>
    </row>
    <row r="442" spans="1:8" s="23" customFormat="1" ht="12.75" hidden="1">
      <c r="A442" s="120"/>
      <c r="B442" s="117"/>
      <c r="C442" s="117"/>
      <c r="D442" s="117"/>
      <c r="E442" s="117"/>
      <c r="F442" s="117"/>
      <c r="G442" s="117"/>
      <c r="H442" s="117"/>
    </row>
    <row r="443" spans="1:8" s="23" customFormat="1" ht="12.75" hidden="1">
      <c r="A443" s="120"/>
      <c r="B443" s="117"/>
      <c r="C443" s="117"/>
      <c r="D443" s="117"/>
      <c r="E443" s="117"/>
      <c r="F443" s="117"/>
      <c r="G443" s="117"/>
      <c r="H443" s="117"/>
    </row>
    <row r="444" spans="1:8" s="23" customFormat="1" ht="12.75" hidden="1">
      <c r="A444" s="120"/>
      <c r="B444" s="117"/>
      <c r="C444" s="117"/>
      <c r="D444" s="117"/>
      <c r="E444" s="117"/>
      <c r="F444" s="117"/>
      <c r="G444" s="117"/>
      <c r="H444" s="117"/>
    </row>
    <row r="445" spans="1:8" s="23" customFormat="1" ht="12.75" hidden="1">
      <c r="A445" s="120"/>
      <c r="B445" s="117"/>
      <c r="C445" s="117"/>
      <c r="D445" s="117"/>
      <c r="E445" s="117"/>
      <c r="F445" s="117"/>
      <c r="G445" s="117"/>
      <c r="H445" s="117"/>
    </row>
    <row r="446" spans="1:8" s="23" customFormat="1" ht="12.75" hidden="1">
      <c r="A446" s="120"/>
      <c r="B446" s="117"/>
      <c r="C446" s="117"/>
      <c r="D446" s="117"/>
      <c r="E446" s="117"/>
      <c r="F446" s="117"/>
      <c r="G446" s="117"/>
      <c r="H446" s="117"/>
    </row>
    <row r="447" spans="1:8" s="23" customFormat="1" ht="12.75" hidden="1">
      <c r="A447" s="120"/>
      <c r="B447" s="117"/>
      <c r="C447" s="117"/>
      <c r="D447" s="117"/>
      <c r="E447" s="117"/>
      <c r="F447" s="117"/>
      <c r="G447" s="117"/>
      <c r="H447" s="117"/>
    </row>
    <row r="448" spans="1:8" s="23" customFormat="1" ht="12.75" hidden="1">
      <c r="A448" s="120"/>
      <c r="B448" s="117"/>
      <c r="C448" s="117"/>
      <c r="D448" s="117"/>
      <c r="E448" s="117"/>
      <c r="F448" s="117"/>
      <c r="G448" s="117"/>
      <c r="H448" s="117"/>
    </row>
    <row r="449" spans="1:8" s="23" customFormat="1" ht="12.75" hidden="1">
      <c r="A449" s="120"/>
      <c r="B449" s="117"/>
      <c r="C449" s="117"/>
      <c r="D449" s="117"/>
      <c r="E449" s="117"/>
      <c r="F449" s="117"/>
      <c r="G449" s="117"/>
      <c r="H449" s="117"/>
    </row>
    <row r="450" spans="1:8" s="23" customFormat="1" ht="12.75" hidden="1">
      <c r="A450" s="120"/>
      <c r="B450" s="117"/>
      <c r="C450" s="117"/>
      <c r="D450" s="117"/>
      <c r="E450" s="117"/>
      <c r="F450" s="117"/>
      <c r="G450" s="117"/>
      <c r="H450" s="117"/>
    </row>
    <row r="451" spans="1:8" s="23" customFormat="1" ht="12.75" hidden="1">
      <c r="A451" s="120"/>
      <c r="B451" s="117"/>
      <c r="C451" s="117"/>
      <c r="D451" s="117"/>
      <c r="E451" s="117"/>
      <c r="F451" s="117"/>
      <c r="G451" s="117"/>
      <c r="H451" s="117"/>
    </row>
    <row r="452" spans="1:8" s="23" customFormat="1" ht="12.75" hidden="1">
      <c r="A452" s="120"/>
      <c r="B452" s="117"/>
      <c r="C452" s="117"/>
      <c r="D452" s="117"/>
      <c r="E452" s="117"/>
      <c r="F452" s="117"/>
      <c r="G452" s="117"/>
      <c r="H452" s="117"/>
    </row>
    <row r="453" spans="1:8" s="23" customFormat="1" ht="12.75" hidden="1">
      <c r="A453" s="120"/>
      <c r="B453" s="117"/>
      <c r="C453" s="117"/>
      <c r="D453" s="117"/>
      <c r="E453" s="117"/>
      <c r="F453" s="117"/>
      <c r="G453" s="117"/>
      <c r="H453" s="117"/>
    </row>
    <row r="454" spans="1:8" s="23" customFormat="1" ht="12.75" hidden="1">
      <c r="A454" s="120"/>
      <c r="B454" s="117"/>
      <c r="C454" s="117"/>
      <c r="D454" s="117"/>
      <c r="E454" s="117"/>
      <c r="F454" s="117"/>
      <c r="G454" s="117"/>
      <c r="H454" s="117"/>
    </row>
    <row r="455" spans="1:8" s="23" customFormat="1" ht="12.75" hidden="1">
      <c r="A455" s="120"/>
      <c r="B455" s="117"/>
      <c r="C455" s="117"/>
      <c r="D455" s="117"/>
      <c r="E455" s="117"/>
      <c r="F455" s="117"/>
      <c r="G455" s="117"/>
      <c r="H455" s="117"/>
    </row>
    <row r="456" spans="1:8" s="23" customFormat="1" ht="12.75" hidden="1">
      <c r="A456" s="120"/>
      <c r="B456" s="117"/>
      <c r="C456" s="117"/>
      <c r="D456" s="117"/>
      <c r="E456" s="117"/>
      <c r="F456" s="117"/>
      <c r="G456" s="117"/>
      <c r="H456" s="117"/>
    </row>
    <row r="457" spans="1:8" s="23" customFormat="1" ht="12.75" hidden="1">
      <c r="A457" s="120"/>
      <c r="B457" s="117"/>
      <c r="C457" s="117"/>
      <c r="D457" s="117"/>
      <c r="E457" s="117"/>
      <c r="F457" s="117"/>
      <c r="G457" s="117"/>
      <c r="H457" s="117"/>
    </row>
    <row r="458" spans="1:8" s="23" customFormat="1" ht="12.75" hidden="1">
      <c r="A458" s="120"/>
      <c r="B458" s="117"/>
      <c r="C458" s="117"/>
      <c r="D458" s="117"/>
      <c r="E458" s="117"/>
      <c r="F458" s="117"/>
      <c r="G458" s="117"/>
      <c r="H458" s="117"/>
    </row>
    <row r="459" spans="1:8" s="23" customFormat="1" ht="12.75" hidden="1">
      <c r="A459" s="120"/>
      <c r="B459" s="117"/>
      <c r="C459" s="117"/>
      <c r="D459" s="117"/>
      <c r="E459" s="117"/>
      <c r="F459" s="117"/>
      <c r="G459" s="117"/>
      <c r="H459" s="117"/>
    </row>
    <row r="460" spans="1:8" s="23" customFormat="1" ht="12.75" hidden="1">
      <c r="A460" s="120"/>
      <c r="B460" s="117"/>
      <c r="C460" s="117"/>
      <c r="D460" s="117"/>
      <c r="E460" s="117"/>
      <c r="F460" s="117"/>
      <c r="G460" s="117"/>
      <c r="H460" s="117"/>
    </row>
    <row r="461" spans="1:8" s="23" customFormat="1" ht="12.75" hidden="1">
      <c r="A461" s="120"/>
      <c r="B461" s="117"/>
      <c r="C461" s="117"/>
      <c r="D461" s="117"/>
      <c r="E461" s="117"/>
      <c r="F461" s="117"/>
      <c r="G461" s="117"/>
      <c r="H461" s="117"/>
    </row>
    <row r="462" spans="1:8" s="23" customFormat="1" ht="12.75" hidden="1">
      <c r="A462" s="120"/>
      <c r="B462" s="117"/>
      <c r="C462" s="117"/>
      <c r="D462" s="117"/>
      <c r="E462" s="117"/>
      <c r="F462" s="117"/>
      <c r="G462" s="117"/>
      <c r="H462" s="117"/>
    </row>
    <row r="463" spans="1:8" s="23" customFormat="1" ht="12.75" hidden="1">
      <c r="A463" s="120"/>
      <c r="B463" s="117"/>
      <c r="C463" s="117"/>
      <c r="D463" s="117"/>
      <c r="E463" s="117"/>
      <c r="F463" s="117"/>
      <c r="G463" s="117"/>
      <c r="H463" s="117"/>
    </row>
    <row r="464" spans="1:8" s="23" customFormat="1" ht="12.75" hidden="1">
      <c r="A464" s="120"/>
      <c r="B464" s="117"/>
      <c r="C464" s="117"/>
      <c r="D464" s="117"/>
      <c r="E464" s="117"/>
      <c r="F464" s="117"/>
      <c r="G464" s="117"/>
      <c r="H464" s="117"/>
    </row>
    <row r="465" spans="1:8" s="23" customFormat="1" ht="12.75" hidden="1">
      <c r="A465" s="120"/>
      <c r="B465" s="117"/>
      <c r="C465" s="117"/>
      <c r="D465" s="117"/>
      <c r="E465" s="117"/>
      <c r="F465" s="117"/>
      <c r="G465" s="117"/>
      <c r="H465" s="117"/>
    </row>
    <row r="466" spans="1:8" s="23" customFormat="1" ht="12.75" hidden="1">
      <c r="A466" s="120"/>
      <c r="B466" s="117"/>
      <c r="C466" s="117"/>
      <c r="D466" s="117"/>
      <c r="E466" s="117"/>
      <c r="F466" s="117"/>
      <c r="G466" s="117"/>
      <c r="H466" s="117"/>
    </row>
    <row r="467" spans="1:8" s="23" customFormat="1" ht="12.75" hidden="1">
      <c r="A467" s="120"/>
      <c r="B467" s="117"/>
      <c r="C467" s="117"/>
      <c r="D467" s="117"/>
      <c r="E467" s="117"/>
      <c r="F467" s="117"/>
      <c r="G467" s="117"/>
      <c r="H467" s="117"/>
    </row>
    <row r="468" spans="1:8" s="23" customFormat="1" ht="12.75" hidden="1">
      <c r="A468" s="120"/>
      <c r="B468" s="117"/>
      <c r="C468" s="117"/>
      <c r="D468" s="117"/>
      <c r="E468" s="117"/>
      <c r="F468" s="117"/>
      <c r="G468" s="117"/>
      <c r="H468" s="117"/>
    </row>
    <row r="469" spans="1:8" s="23" customFormat="1" ht="12.75" hidden="1">
      <c r="A469" s="120"/>
      <c r="B469" s="117"/>
      <c r="C469" s="117"/>
      <c r="D469" s="117"/>
      <c r="E469" s="117"/>
      <c r="F469" s="117"/>
      <c r="G469" s="117"/>
      <c r="H469" s="117"/>
    </row>
    <row r="470" spans="1:8" s="23" customFormat="1" ht="12.75" hidden="1">
      <c r="A470" s="120"/>
      <c r="B470" s="117"/>
      <c r="C470" s="117"/>
      <c r="D470" s="117"/>
      <c r="E470" s="117"/>
      <c r="F470" s="117"/>
      <c r="G470" s="117"/>
      <c r="H470" s="117"/>
    </row>
    <row r="471" spans="1:8" s="23" customFormat="1" ht="12.75" hidden="1">
      <c r="A471" s="120"/>
      <c r="B471" s="117"/>
      <c r="C471" s="117"/>
      <c r="D471" s="117"/>
      <c r="E471" s="117"/>
      <c r="F471" s="117"/>
      <c r="G471" s="117"/>
      <c r="H471" s="117"/>
    </row>
    <row r="472" spans="1:8" s="23" customFormat="1" ht="12.75" hidden="1">
      <c r="A472" s="120"/>
      <c r="B472" s="117"/>
      <c r="C472" s="117"/>
      <c r="D472" s="117"/>
      <c r="E472" s="117"/>
      <c r="F472" s="117"/>
      <c r="G472" s="117"/>
      <c r="H472" s="117"/>
    </row>
    <row r="473" spans="1:8" s="23" customFormat="1" ht="12.75" hidden="1">
      <c r="A473" s="120"/>
      <c r="B473" s="117"/>
      <c r="C473" s="117"/>
      <c r="D473" s="117"/>
      <c r="E473" s="117"/>
      <c r="F473" s="117"/>
      <c r="G473" s="117"/>
      <c r="H473" s="117"/>
    </row>
    <row r="474" spans="1:8" s="23" customFormat="1" ht="12.75" hidden="1">
      <c r="A474" s="120"/>
      <c r="B474" s="117"/>
      <c r="C474" s="117"/>
      <c r="D474" s="117"/>
      <c r="E474" s="117"/>
      <c r="F474" s="117"/>
      <c r="G474" s="117"/>
      <c r="H474" s="117"/>
    </row>
    <row r="475" spans="1:8" s="23" customFormat="1" ht="12.75" hidden="1">
      <c r="A475" s="120"/>
      <c r="B475" s="117"/>
      <c r="C475" s="117"/>
      <c r="D475" s="117"/>
      <c r="E475" s="117"/>
      <c r="F475" s="117"/>
      <c r="G475" s="117"/>
      <c r="H475" s="117"/>
    </row>
    <row r="476" spans="1:8" s="23" customFormat="1" ht="12.75" hidden="1">
      <c r="A476" s="120"/>
      <c r="B476" s="117"/>
      <c r="C476" s="117"/>
      <c r="D476" s="117"/>
      <c r="E476" s="117"/>
      <c r="F476" s="117"/>
      <c r="G476" s="117"/>
      <c r="H476" s="117"/>
    </row>
    <row r="477" spans="1:8" s="23" customFormat="1" ht="12.75">
      <c r="A477" s="120" t="s">
        <v>264</v>
      </c>
      <c r="B477" s="117"/>
      <c r="C477" s="117"/>
      <c r="D477" s="117"/>
      <c r="E477" s="117"/>
      <c r="F477" s="117"/>
      <c r="G477" s="117"/>
      <c r="H477" s="117"/>
    </row>
    <row r="478" spans="1:8" s="23" customFormat="1" ht="22.5">
      <c r="A478" s="121"/>
      <c r="B478" s="4" t="s">
        <v>265</v>
      </c>
      <c r="C478" s="117"/>
      <c r="D478" s="117"/>
      <c r="E478" s="117"/>
      <c r="F478" s="3"/>
      <c r="G478" s="117"/>
      <c r="H478" s="117"/>
    </row>
    <row r="479" spans="1:8" s="23" customFormat="1" ht="22.5">
      <c r="A479" s="120"/>
      <c r="B479" s="4" t="s">
        <v>266</v>
      </c>
      <c r="C479" s="117"/>
      <c r="D479" s="117"/>
      <c r="E479" s="117"/>
      <c r="F479" s="117"/>
      <c r="G479" s="117"/>
      <c r="H479" s="117"/>
    </row>
    <row r="480" spans="1:8" s="23" customFormat="1" ht="22.5">
      <c r="A480" s="120"/>
      <c r="B480" s="4" t="s">
        <v>267</v>
      </c>
      <c r="C480" s="117"/>
      <c r="D480" s="117"/>
      <c r="E480" s="117"/>
      <c r="F480" s="117"/>
      <c r="G480" s="117"/>
      <c r="H480" s="117"/>
    </row>
    <row r="481" spans="1:8" s="23" customFormat="1" ht="12.75">
      <c r="A481" s="120"/>
      <c r="B481" s="117"/>
      <c r="C481" s="117"/>
      <c r="D481" s="117"/>
      <c r="E481" s="117"/>
      <c r="F481" s="117"/>
      <c r="G481" s="117"/>
      <c r="H481" s="117"/>
    </row>
    <row r="482" spans="1:8" s="23" customFormat="1" ht="12.75">
      <c r="A482" s="120"/>
      <c r="B482" s="117"/>
      <c r="C482" s="117"/>
      <c r="D482" s="117"/>
      <c r="E482" s="117"/>
      <c r="F482" s="117"/>
      <c r="G482" s="117"/>
      <c r="H482" s="117"/>
    </row>
    <row r="483" s="23" customFormat="1" ht="12.75">
      <c r="A483" s="107"/>
    </row>
    <row r="484" s="23" customFormat="1" ht="12.75">
      <c r="A484" s="107"/>
    </row>
    <row r="485" s="23" customFormat="1" ht="12.75">
      <c r="A485" s="107"/>
    </row>
    <row r="486" s="23" customFormat="1" ht="12.75">
      <c r="A486" s="107"/>
    </row>
    <row r="487" s="23" customFormat="1" ht="12.75">
      <c r="A487" s="107"/>
    </row>
    <row r="488" s="23" customFormat="1" ht="12.75">
      <c r="A488" s="107"/>
    </row>
    <row r="489" s="23" customFormat="1" ht="12.75">
      <c r="A489" s="107"/>
    </row>
    <row r="490" s="23" customFormat="1" ht="12.75">
      <c r="A490" s="107"/>
    </row>
    <row r="491" s="23" customFormat="1" ht="12.75">
      <c r="A491" s="107"/>
    </row>
    <row r="492" s="23" customFormat="1" ht="12.75">
      <c r="A492" s="107"/>
    </row>
    <row r="493" s="23" customFormat="1" ht="12.75">
      <c r="A493" s="107"/>
    </row>
    <row r="494" s="23" customFormat="1" ht="12.75">
      <c r="A494" s="107"/>
    </row>
    <row r="495" s="23" customFormat="1" ht="12.75">
      <c r="A495" s="107"/>
    </row>
    <row r="496" s="23" customFormat="1" ht="12.75">
      <c r="A496" s="107"/>
    </row>
    <row r="497" s="23" customFormat="1" ht="12.75">
      <c r="A497" s="107"/>
    </row>
    <row r="498" s="23" customFormat="1" ht="12.75">
      <c r="A498" s="107"/>
    </row>
    <row r="499" s="23" customFormat="1" ht="13.5" customHeight="1">
      <c r="A499" s="107"/>
    </row>
    <row r="500" s="23" customFormat="1" ht="13.5" customHeight="1">
      <c r="A500" s="107"/>
    </row>
    <row r="501" s="23" customFormat="1" ht="13.5" customHeight="1">
      <c r="A501" s="107"/>
    </row>
    <row r="502" s="23" customFormat="1" ht="13.5" customHeight="1">
      <c r="A502" s="107"/>
    </row>
    <row r="503" s="23" customFormat="1" ht="13.5" customHeight="1">
      <c r="A503" s="107"/>
    </row>
    <row r="504" s="23" customFormat="1" ht="13.5" customHeight="1">
      <c r="A504" s="107"/>
    </row>
    <row r="505" s="23" customFormat="1" ht="13.5" customHeight="1">
      <c r="A505" s="107"/>
    </row>
    <row r="506" s="23" customFormat="1" ht="13.5" customHeight="1">
      <c r="A506" s="107"/>
    </row>
    <row r="507" s="23" customFormat="1" ht="13.5" customHeight="1">
      <c r="A507" s="107"/>
    </row>
    <row r="508" s="23" customFormat="1" ht="13.5" customHeight="1">
      <c r="A508" s="107"/>
    </row>
    <row r="509" s="23" customFormat="1" ht="13.5" customHeight="1">
      <c r="A509" s="107"/>
    </row>
    <row r="510" s="23" customFormat="1" ht="13.5" customHeight="1">
      <c r="A510" s="107"/>
    </row>
    <row r="511" s="23" customFormat="1" ht="13.5" customHeight="1">
      <c r="A511" s="107"/>
    </row>
    <row r="512" s="23" customFormat="1" ht="13.5" customHeight="1">
      <c r="A512" s="107"/>
    </row>
    <row r="513" s="23" customFormat="1" ht="13.5" customHeight="1">
      <c r="A513" s="107"/>
    </row>
    <row r="514" s="23" customFormat="1" ht="12.75">
      <c r="A514" s="107"/>
    </row>
    <row r="515" s="23" customFormat="1" ht="12.75">
      <c r="A515" s="107"/>
    </row>
    <row r="516" s="23" customFormat="1" ht="12.75">
      <c r="A516" s="107"/>
    </row>
    <row r="517" s="23" customFormat="1" ht="12.75">
      <c r="A517" s="107"/>
    </row>
    <row r="518" s="23" customFormat="1" ht="12.75">
      <c r="A518" s="107"/>
    </row>
    <row r="519" s="23" customFormat="1" ht="12.75">
      <c r="A519" s="107"/>
    </row>
    <row r="520" s="23" customFormat="1" ht="12.75">
      <c r="A520" s="107"/>
    </row>
    <row r="521" s="23" customFormat="1" ht="12.75">
      <c r="A521" s="107"/>
    </row>
    <row r="522" s="23" customFormat="1" ht="12.75">
      <c r="A522" s="107"/>
    </row>
    <row r="523" s="23" customFormat="1" ht="12.75">
      <c r="A523" s="107"/>
    </row>
    <row r="524" s="23" customFormat="1" ht="12.75">
      <c r="A524" s="107"/>
    </row>
    <row r="525" s="23" customFormat="1" ht="12.75">
      <c r="A525" s="107"/>
    </row>
    <row r="526" s="23" customFormat="1" ht="12.75">
      <c r="A526" s="107"/>
    </row>
    <row r="527" s="23" customFormat="1" ht="12.75">
      <c r="A527" s="107"/>
    </row>
    <row r="528" s="23" customFormat="1" ht="12.75">
      <c r="A528" s="107"/>
    </row>
    <row r="529" s="23" customFormat="1" ht="12.75">
      <c r="A529" s="107"/>
    </row>
    <row r="530" s="23" customFormat="1" ht="12.75">
      <c r="A530" s="107"/>
    </row>
    <row r="531" s="23" customFormat="1" ht="12.75">
      <c r="A531" s="107"/>
    </row>
    <row r="532" s="23" customFormat="1" ht="12.75">
      <c r="A532" s="107"/>
    </row>
    <row r="533" s="23" customFormat="1" ht="12.75">
      <c r="A533" s="107"/>
    </row>
    <row r="534" s="23" customFormat="1" ht="12.75">
      <c r="A534" s="107"/>
    </row>
    <row r="535" s="23" customFormat="1" ht="12.75">
      <c r="A535" s="107"/>
    </row>
    <row r="536" s="23" customFormat="1" ht="12.75">
      <c r="A536" s="107"/>
    </row>
    <row r="537" s="23" customFormat="1" ht="12.75">
      <c r="A537" s="107"/>
    </row>
    <row r="538" s="23" customFormat="1" ht="12.75">
      <c r="A538" s="107"/>
    </row>
    <row r="539" s="23" customFormat="1" ht="12.75">
      <c r="A539" s="107"/>
    </row>
    <row r="540" s="23" customFormat="1" ht="12.75">
      <c r="A540" s="107"/>
    </row>
    <row r="541" s="23" customFormat="1" ht="12.75">
      <c r="A541" s="107"/>
    </row>
    <row r="542" s="23" customFormat="1" ht="12.75">
      <c r="A542" s="107"/>
    </row>
    <row r="543" s="23" customFormat="1" ht="12.75">
      <c r="A543" s="107"/>
    </row>
    <row r="544" s="23" customFormat="1" ht="12.75">
      <c r="A544" s="107"/>
    </row>
    <row r="545" s="23" customFormat="1" ht="12.75">
      <c r="A545" s="107"/>
    </row>
    <row r="546" s="23" customFormat="1" ht="12.75">
      <c r="A546" s="107"/>
    </row>
    <row r="547" s="23" customFormat="1" ht="12.75">
      <c r="A547" s="107"/>
    </row>
    <row r="548" s="23" customFormat="1" ht="12.75">
      <c r="A548" s="107"/>
    </row>
    <row r="549" s="23" customFormat="1" ht="12.75">
      <c r="A549" s="107"/>
    </row>
    <row r="550" s="23" customFormat="1" ht="12.75">
      <c r="A550" s="107"/>
    </row>
    <row r="551" spans="3:65" ht="12.75"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</row>
    <row r="552" spans="3:65" ht="12.75"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</row>
    <row r="553" spans="3:65" ht="12.75"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</row>
    <row r="554" spans="3:65" ht="12.75"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</row>
    <row r="555" spans="3:65" ht="12.75"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</row>
    <row r="556" spans="3:65" ht="12.75"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</row>
    <row r="557" spans="3:65" ht="12.75"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</row>
    <row r="558" spans="3:65" ht="12.75"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</row>
    <row r="559" spans="3:65" ht="12.75"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</row>
    <row r="560" spans="3:65" ht="12.75"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</row>
    <row r="561" spans="3:65" ht="12.75"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</row>
    <row r="562" spans="3:65" ht="12.75"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</row>
    <row r="563" spans="3:65" ht="12.75"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</row>
    <row r="564" spans="3:65" ht="12.75"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</row>
    <row r="565" spans="3:65" ht="12.75"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</row>
    <row r="566" spans="3:65" ht="12.75"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</row>
    <row r="567" spans="3:65" ht="12.75"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</row>
    <row r="568" spans="3:65" ht="12.75"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</row>
    <row r="569" spans="3:65" ht="12.75"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</row>
    <row r="570" spans="3:65" ht="12.75"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</row>
    <row r="571" spans="3:65" ht="12.75"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</row>
    <row r="572" spans="3:65" ht="12.75"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</row>
    <row r="573" spans="3:65" ht="12.75"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</row>
    <row r="574" spans="3:65" ht="12.75"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</row>
    <row r="575" spans="3:65" ht="12.75"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</row>
    <row r="576" spans="3:65" ht="12.75"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</row>
    <row r="577" spans="3:65" ht="12.75"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</row>
    <row r="578" spans="3:65" ht="12.75"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</row>
    <row r="579" spans="3:65" ht="12.75"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</row>
    <row r="580" spans="3:65" ht="12.75"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</row>
    <row r="581" spans="3:65" ht="12.75"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</row>
    <row r="582" spans="3:65" ht="12.75"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</row>
    <row r="583" spans="3:65" ht="12.75"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</row>
    <row r="584" spans="3:65" ht="12.75"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</row>
    <row r="585" spans="3:65" ht="12.75"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</row>
    <row r="586" spans="3:65" ht="12.75"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1"/>
  <sheetViews>
    <sheetView tabSelected="1" zoomScale="75" zoomScaleNormal="75" workbookViewId="0" topLeftCell="A1">
      <selection activeCell="X14" sqref="X14"/>
    </sheetView>
  </sheetViews>
  <sheetFormatPr defaultColWidth="9.140625" defaultRowHeight="12.75"/>
  <cols>
    <col min="1" max="1" width="115.28125" style="0" customWidth="1"/>
    <col min="2" max="19" width="17.140625" style="0" customWidth="1"/>
    <col min="21" max="16384" width="9.140625" style="156" customWidth="1"/>
  </cols>
  <sheetData>
    <row r="1" spans="1:20" s="144" customFormat="1" ht="22.5">
      <c r="A1" s="139"/>
      <c r="B1" s="140"/>
      <c r="C1" s="141"/>
      <c r="D1" s="140"/>
      <c r="E1" s="140"/>
      <c r="F1" s="141"/>
      <c r="G1" s="141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230</v>
      </c>
      <c r="R1" s="141"/>
      <c r="S1" s="141"/>
      <c r="T1" s="141"/>
    </row>
    <row r="2" spans="1:20" s="145" customFormat="1" ht="22.5">
      <c r="A2" s="1"/>
      <c r="B2" s="2"/>
      <c r="C2" s="3"/>
      <c r="D2" s="4"/>
      <c r="E2" s="2"/>
      <c r="F2" s="3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3"/>
      <c r="T2" s="3"/>
    </row>
    <row r="3" spans="1:20" s="146" customFormat="1" ht="19.5" customHeight="1">
      <c r="A3" s="1"/>
      <c r="B3" s="4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4"/>
      <c r="S3" s="4"/>
      <c r="T3" s="4"/>
    </row>
    <row r="4" spans="1:20" s="146" customFormat="1" ht="19.5" customHeight="1">
      <c r="A4" s="1"/>
      <c r="B4" s="4"/>
      <c r="C4" s="4"/>
      <c r="D4" s="4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4"/>
      <c r="S4" s="4"/>
      <c r="T4" s="4"/>
    </row>
    <row r="5" spans="1:20" s="147" customFormat="1" ht="18">
      <c r="A5" s="41" t="s">
        <v>228</v>
      </c>
      <c r="B5" s="42" t="s">
        <v>0</v>
      </c>
      <c r="C5" s="42"/>
      <c r="D5" s="43"/>
      <c r="E5" s="44" t="s">
        <v>1</v>
      </c>
      <c r="F5" s="42"/>
      <c r="G5" s="43"/>
      <c r="H5" s="44" t="s">
        <v>2</v>
      </c>
      <c r="I5" s="42"/>
      <c r="J5" s="43"/>
      <c r="K5" s="44" t="s">
        <v>3</v>
      </c>
      <c r="L5" s="42"/>
      <c r="M5" s="45"/>
      <c r="N5" s="44" t="s">
        <v>4</v>
      </c>
      <c r="O5" s="42"/>
      <c r="P5" s="45"/>
      <c r="Q5" s="46" t="s">
        <v>5</v>
      </c>
      <c r="R5" s="47"/>
      <c r="S5" s="48"/>
      <c r="T5" s="39"/>
    </row>
    <row r="6" spans="1:20" s="147" customFormat="1" ht="18">
      <c r="A6" s="49"/>
      <c r="B6" s="50"/>
      <c r="C6" s="47">
        <v>2</v>
      </c>
      <c r="D6" s="48"/>
      <c r="E6" s="51"/>
      <c r="F6" s="42">
        <v>3</v>
      </c>
      <c r="G6" s="52"/>
      <c r="H6" s="51"/>
      <c r="I6" s="42">
        <v>4</v>
      </c>
      <c r="J6" s="52"/>
      <c r="K6" s="46"/>
      <c r="L6" s="47">
        <v>5</v>
      </c>
      <c r="M6" s="48"/>
      <c r="N6" s="46"/>
      <c r="O6" s="47">
        <v>6</v>
      </c>
      <c r="P6" s="48"/>
      <c r="Q6" s="53"/>
      <c r="R6" s="54">
        <v>7</v>
      </c>
      <c r="S6" s="55"/>
      <c r="T6" s="39"/>
    </row>
    <row r="7" spans="1:20" s="147" customFormat="1" ht="18">
      <c r="A7" s="49"/>
      <c r="B7" s="56" t="s">
        <v>6</v>
      </c>
      <c r="C7" s="57" t="s">
        <v>7</v>
      </c>
      <c r="D7" s="58" t="s">
        <v>8</v>
      </c>
      <c r="E7" s="56" t="s">
        <v>6</v>
      </c>
      <c r="F7" s="57" t="s">
        <v>7</v>
      </c>
      <c r="G7" s="58" t="s">
        <v>8</v>
      </c>
      <c r="H7" s="56" t="s">
        <v>6</v>
      </c>
      <c r="I7" s="57" t="s">
        <v>7</v>
      </c>
      <c r="J7" s="58" t="s">
        <v>8</v>
      </c>
      <c r="K7" s="56" t="s">
        <v>6</v>
      </c>
      <c r="L7" s="57" t="s">
        <v>7</v>
      </c>
      <c r="M7" s="58" t="s">
        <v>8</v>
      </c>
      <c r="N7" s="56" t="s">
        <v>6</v>
      </c>
      <c r="O7" s="57" t="s">
        <v>7</v>
      </c>
      <c r="P7" s="58" t="s">
        <v>8</v>
      </c>
      <c r="Q7" s="56" t="s">
        <v>6</v>
      </c>
      <c r="R7" s="57" t="s">
        <v>7</v>
      </c>
      <c r="S7" s="58" t="s">
        <v>8</v>
      </c>
      <c r="T7" s="39"/>
    </row>
    <row r="8" spans="1:20" s="147" customFormat="1" ht="18">
      <c r="A8" s="59"/>
      <c r="B8" s="60"/>
      <c r="C8" s="61"/>
      <c r="D8" s="62" t="s">
        <v>9</v>
      </c>
      <c r="E8" s="61"/>
      <c r="F8" s="61"/>
      <c r="G8" s="62" t="s">
        <v>9</v>
      </c>
      <c r="H8" s="61"/>
      <c r="I8" s="61"/>
      <c r="J8" s="62" t="s">
        <v>9</v>
      </c>
      <c r="K8" s="63"/>
      <c r="L8" s="64"/>
      <c r="M8" s="62" t="s">
        <v>9</v>
      </c>
      <c r="N8" s="63"/>
      <c r="O8" s="64"/>
      <c r="P8" s="62" t="s">
        <v>9</v>
      </c>
      <c r="Q8" s="60"/>
      <c r="R8" s="61"/>
      <c r="S8" s="62" t="s">
        <v>9</v>
      </c>
      <c r="T8" s="39"/>
    </row>
    <row r="9" spans="1:20" s="148" customFormat="1" ht="18">
      <c r="A9" s="65">
        <v>1</v>
      </c>
      <c r="B9" s="66">
        <v>1</v>
      </c>
      <c r="C9" s="66">
        <v>2</v>
      </c>
      <c r="D9" s="67">
        <v>3</v>
      </c>
      <c r="E9" s="66">
        <v>1</v>
      </c>
      <c r="F9" s="66">
        <v>2</v>
      </c>
      <c r="G9" s="67">
        <v>3</v>
      </c>
      <c r="H9" s="66">
        <v>1</v>
      </c>
      <c r="I9" s="66">
        <v>2</v>
      </c>
      <c r="J9" s="67">
        <v>3</v>
      </c>
      <c r="K9" s="66">
        <v>1</v>
      </c>
      <c r="L9" s="66">
        <v>2</v>
      </c>
      <c r="M9" s="67">
        <v>3</v>
      </c>
      <c r="N9" s="66">
        <v>1</v>
      </c>
      <c r="O9" s="66">
        <v>2</v>
      </c>
      <c r="P9" s="67">
        <v>3</v>
      </c>
      <c r="Q9" s="66">
        <v>1</v>
      </c>
      <c r="R9" s="66">
        <v>2</v>
      </c>
      <c r="S9" s="67">
        <v>3</v>
      </c>
      <c r="T9" s="68"/>
    </row>
    <row r="10" spans="1:20" s="149" customFormat="1" ht="19.5">
      <c r="A10" s="37" t="s">
        <v>10</v>
      </c>
      <c r="B10" s="122">
        <f>SUM(E10,H10,K10,N10,Q10)</f>
        <v>9939532</v>
      </c>
      <c r="C10" s="122">
        <f>SUM(F10,I10,L10,O10,R10)</f>
        <v>9960532</v>
      </c>
      <c r="D10" s="122">
        <f>SUM(G10,J10,M10,P10,S10)</f>
        <v>21000</v>
      </c>
      <c r="E10" s="122">
        <f aca="true" t="shared" si="0" ref="E10:S10">SUM(E11,E32,E250,E262)</f>
        <v>903200</v>
      </c>
      <c r="F10" s="122">
        <f t="shared" si="0"/>
        <v>967000</v>
      </c>
      <c r="G10" s="122">
        <f t="shared" si="0"/>
        <v>63800</v>
      </c>
      <c r="H10" s="122">
        <f t="shared" si="0"/>
        <v>974993</v>
      </c>
      <c r="I10" s="122">
        <f t="shared" si="0"/>
        <v>974993</v>
      </c>
      <c r="J10" s="122">
        <f t="shared" si="0"/>
        <v>0</v>
      </c>
      <c r="K10" s="122">
        <f t="shared" si="0"/>
        <v>2814215</v>
      </c>
      <c r="L10" s="122">
        <f t="shared" si="0"/>
        <v>2771415</v>
      </c>
      <c r="M10" s="122">
        <f t="shared" si="0"/>
        <v>-42800</v>
      </c>
      <c r="N10" s="122">
        <f t="shared" si="0"/>
        <v>2701147</v>
      </c>
      <c r="O10" s="122">
        <f t="shared" si="0"/>
        <v>2701147</v>
      </c>
      <c r="P10" s="122">
        <f t="shared" si="0"/>
        <v>0</v>
      </c>
      <c r="Q10" s="122">
        <f t="shared" si="0"/>
        <v>2545977</v>
      </c>
      <c r="R10" s="122">
        <f t="shared" si="0"/>
        <v>2545977</v>
      </c>
      <c r="S10" s="122">
        <f t="shared" si="0"/>
        <v>0</v>
      </c>
      <c r="T10" s="38"/>
    </row>
    <row r="11" spans="1:20" s="150" customFormat="1" ht="19.5">
      <c r="A11" s="11" t="s">
        <v>11</v>
      </c>
      <c r="B11" s="122">
        <f>SUM(B12,B21,B26,B29)</f>
        <v>1226050</v>
      </c>
      <c r="C11" s="122">
        <f>SUM(C12,C21,C26,C29)</f>
        <v>1226050</v>
      </c>
      <c r="D11" s="122">
        <f>SUM(D12,D21,D26,D29)</f>
        <v>0</v>
      </c>
      <c r="E11" s="122">
        <f aca="true" t="shared" si="1" ref="E11:S11">SUM(E12,E21,E26,E29)</f>
        <v>425900</v>
      </c>
      <c r="F11" s="122">
        <f t="shared" si="1"/>
        <v>425900</v>
      </c>
      <c r="G11" s="122">
        <f t="shared" si="1"/>
        <v>0</v>
      </c>
      <c r="H11" s="122">
        <f t="shared" si="1"/>
        <v>176650</v>
      </c>
      <c r="I11" s="122">
        <f t="shared" si="1"/>
        <v>176650</v>
      </c>
      <c r="J11" s="122">
        <f t="shared" si="1"/>
        <v>0</v>
      </c>
      <c r="K11" s="122">
        <f t="shared" si="1"/>
        <v>305600</v>
      </c>
      <c r="L11" s="122">
        <f t="shared" si="1"/>
        <v>305600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1"/>
        <v>0</v>
      </c>
      <c r="Q11" s="122">
        <f t="shared" si="1"/>
        <v>317900</v>
      </c>
      <c r="R11" s="122">
        <f t="shared" si="1"/>
        <v>317900</v>
      </c>
      <c r="S11" s="122">
        <f t="shared" si="1"/>
        <v>0</v>
      </c>
      <c r="T11" s="10"/>
    </row>
    <row r="12" spans="1:20" s="150" customFormat="1" ht="19.5">
      <c r="A12" s="11" t="s">
        <v>12</v>
      </c>
      <c r="B12" s="122">
        <f aca="true" t="shared" si="2" ref="B12:S12">SUM(B13)</f>
        <v>759050</v>
      </c>
      <c r="C12" s="122">
        <f t="shared" si="2"/>
        <v>759050</v>
      </c>
      <c r="D12" s="122">
        <f t="shared" si="2"/>
        <v>0</v>
      </c>
      <c r="E12" s="122">
        <f t="shared" si="2"/>
        <v>325900</v>
      </c>
      <c r="F12" s="122">
        <f t="shared" si="2"/>
        <v>325900</v>
      </c>
      <c r="G12" s="122">
        <f t="shared" si="2"/>
        <v>0</v>
      </c>
      <c r="H12" s="122">
        <f t="shared" si="2"/>
        <v>176650</v>
      </c>
      <c r="I12" s="122">
        <f t="shared" si="2"/>
        <v>176650</v>
      </c>
      <c r="J12" s="122">
        <f t="shared" si="2"/>
        <v>0</v>
      </c>
      <c r="K12" s="122">
        <f t="shared" si="2"/>
        <v>184000</v>
      </c>
      <c r="L12" s="122">
        <f t="shared" si="2"/>
        <v>184000</v>
      </c>
      <c r="M12" s="122">
        <f t="shared" si="2"/>
        <v>0</v>
      </c>
      <c r="N12" s="122">
        <f t="shared" si="2"/>
        <v>0</v>
      </c>
      <c r="O12" s="122">
        <f t="shared" si="2"/>
        <v>0</v>
      </c>
      <c r="P12" s="122">
        <f t="shared" si="2"/>
        <v>0</v>
      </c>
      <c r="Q12" s="122">
        <f t="shared" si="2"/>
        <v>72500</v>
      </c>
      <c r="R12" s="122">
        <f t="shared" si="2"/>
        <v>72500</v>
      </c>
      <c r="S12" s="122">
        <f t="shared" si="2"/>
        <v>0</v>
      </c>
      <c r="T12" s="10"/>
    </row>
    <row r="13" spans="1:20" s="150" customFormat="1" ht="19.5">
      <c r="A13" s="11" t="s">
        <v>13</v>
      </c>
      <c r="B13" s="122">
        <f aca="true" t="shared" si="3" ref="B13:S13">SUM(B14,B15,B16,B17,B18,B19,B20)</f>
        <v>759050</v>
      </c>
      <c r="C13" s="122">
        <f t="shared" si="3"/>
        <v>759050</v>
      </c>
      <c r="D13" s="122">
        <f t="shared" si="3"/>
        <v>0</v>
      </c>
      <c r="E13" s="122">
        <f t="shared" si="3"/>
        <v>325900</v>
      </c>
      <c r="F13" s="122">
        <f t="shared" si="3"/>
        <v>325900</v>
      </c>
      <c r="G13" s="122">
        <f t="shared" si="3"/>
        <v>0</v>
      </c>
      <c r="H13" s="122">
        <f t="shared" si="3"/>
        <v>176650</v>
      </c>
      <c r="I13" s="122">
        <f t="shared" si="3"/>
        <v>176650</v>
      </c>
      <c r="J13" s="122">
        <f>SUM(J14,J15,J16,J17,J18,J19,J20)</f>
        <v>0</v>
      </c>
      <c r="K13" s="122">
        <f t="shared" si="3"/>
        <v>184000</v>
      </c>
      <c r="L13" s="122">
        <f t="shared" si="3"/>
        <v>184000</v>
      </c>
      <c r="M13" s="122">
        <f t="shared" si="3"/>
        <v>0</v>
      </c>
      <c r="N13" s="122">
        <f t="shared" si="3"/>
        <v>0</v>
      </c>
      <c r="O13" s="122">
        <f t="shared" si="3"/>
        <v>0</v>
      </c>
      <c r="P13" s="122">
        <f>SUM(P14,P15,P16,P17,P18,P19,P20)</f>
        <v>0</v>
      </c>
      <c r="Q13" s="122">
        <f t="shared" si="3"/>
        <v>72500</v>
      </c>
      <c r="R13" s="122">
        <f t="shared" si="3"/>
        <v>72500</v>
      </c>
      <c r="S13" s="122">
        <f t="shared" si="3"/>
        <v>0</v>
      </c>
      <c r="T13" s="10"/>
    </row>
    <row r="14" spans="1:20" s="150" customFormat="1" ht="19.5">
      <c r="A14" s="12" t="s">
        <v>14</v>
      </c>
      <c r="B14" s="123">
        <f>SUM(E14,H14,K14,N14,Q14)</f>
        <v>98000</v>
      </c>
      <c r="C14" s="123">
        <f>SUM(F14,I14,L14,O14,R14)</f>
        <v>98000</v>
      </c>
      <c r="D14" s="123">
        <f>SUM(G14,J14,M14,P14,S14)</f>
        <v>0</v>
      </c>
      <c r="E14" s="124">
        <v>30000</v>
      </c>
      <c r="F14" s="125">
        <v>30000</v>
      </c>
      <c r="G14" s="123">
        <f aca="true" t="shared" si="4" ref="G14:G20">SUM(F14-E14)</f>
        <v>0</v>
      </c>
      <c r="H14" s="124">
        <v>0</v>
      </c>
      <c r="I14" s="125">
        <v>0</v>
      </c>
      <c r="J14" s="123">
        <f aca="true" t="shared" si="5" ref="J14:J20">SUM(I14-H14)</f>
        <v>0</v>
      </c>
      <c r="K14" s="124">
        <v>68000</v>
      </c>
      <c r="L14" s="124">
        <v>68000</v>
      </c>
      <c r="M14" s="123">
        <f aca="true" t="shared" si="6" ref="M14:M20">SUM(L14-K14)</f>
        <v>0</v>
      </c>
      <c r="N14" s="124">
        <v>0</v>
      </c>
      <c r="O14" s="125">
        <v>0</v>
      </c>
      <c r="P14" s="123">
        <f aca="true" t="shared" si="7" ref="P14:P20">SUM(O14-N14)</f>
        <v>0</v>
      </c>
      <c r="Q14" s="124">
        <v>0</v>
      </c>
      <c r="R14" s="125">
        <v>0</v>
      </c>
      <c r="S14" s="123">
        <f aca="true" t="shared" si="8" ref="S14:S20">SUM(R14-Q14)</f>
        <v>0</v>
      </c>
      <c r="T14" s="10"/>
    </row>
    <row r="15" spans="1:20" s="150" customFormat="1" ht="19.5">
      <c r="A15" s="13" t="s">
        <v>15</v>
      </c>
      <c r="B15" s="123">
        <f aca="true" t="shared" si="9" ref="B15:D20">SUM(E15,H15,K15,N15,Q15)</f>
        <v>540000</v>
      </c>
      <c r="C15" s="123">
        <f t="shared" si="9"/>
        <v>540000</v>
      </c>
      <c r="D15" s="123">
        <f t="shared" si="9"/>
        <v>0</v>
      </c>
      <c r="E15" s="124">
        <v>280000</v>
      </c>
      <c r="F15" s="125">
        <v>280000</v>
      </c>
      <c r="G15" s="123">
        <f t="shared" si="4"/>
        <v>0</v>
      </c>
      <c r="H15" s="124">
        <v>145000</v>
      </c>
      <c r="I15" s="125">
        <v>145000</v>
      </c>
      <c r="J15" s="123">
        <f t="shared" si="5"/>
        <v>0</v>
      </c>
      <c r="K15" s="124">
        <v>115000</v>
      </c>
      <c r="L15" s="124">
        <v>115000</v>
      </c>
      <c r="M15" s="123">
        <f t="shared" si="6"/>
        <v>0</v>
      </c>
      <c r="N15" s="124">
        <v>0</v>
      </c>
      <c r="O15" s="125">
        <v>0</v>
      </c>
      <c r="P15" s="123">
        <f t="shared" si="7"/>
        <v>0</v>
      </c>
      <c r="Q15" s="124">
        <v>0</v>
      </c>
      <c r="R15" s="125">
        <v>0</v>
      </c>
      <c r="S15" s="123">
        <f t="shared" si="8"/>
        <v>0</v>
      </c>
      <c r="T15" s="10"/>
    </row>
    <row r="16" spans="1:20" s="150" customFormat="1" ht="19.5">
      <c r="A16" s="13" t="s">
        <v>16</v>
      </c>
      <c r="B16" s="123">
        <f t="shared" si="9"/>
        <v>7000</v>
      </c>
      <c r="C16" s="123">
        <f t="shared" si="9"/>
        <v>7000</v>
      </c>
      <c r="D16" s="123">
        <f t="shared" si="9"/>
        <v>0</v>
      </c>
      <c r="E16" s="124">
        <v>0</v>
      </c>
      <c r="F16" s="125">
        <v>0</v>
      </c>
      <c r="G16" s="123">
        <f t="shared" si="4"/>
        <v>0</v>
      </c>
      <c r="H16" s="124">
        <v>7000</v>
      </c>
      <c r="I16" s="125">
        <v>7000</v>
      </c>
      <c r="J16" s="123">
        <f t="shared" si="5"/>
        <v>0</v>
      </c>
      <c r="K16" s="124">
        <v>0</v>
      </c>
      <c r="L16" s="124">
        <v>0</v>
      </c>
      <c r="M16" s="123">
        <f t="shared" si="6"/>
        <v>0</v>
      </c>
      <c r="N16" s="124">
        <v>0</v>
      </c>
      <c r="O16" s="125">
        <v>0</v>
      </c>
      <c r="P16" s="123">
        <f t="shared" si="7"/>
        <v>0</v>
      </c>
      <c r="Q16" s="124">
        <v>0</v>
      </c>
      <c r="R16" s="125">
        <v>0</v>
      </c>
      <c r="S16" s="123">
        <f t="shared" si="8"/>
        <v>0</v>
      </c>
      <c r="T16" s="10"/>
    </row>
    <row r="17" spans="1:20" s="150" customFormat="1" ht="19.5">
      <c r="A17" s="12" t="s">
        <v>227</v>
      </c>
      <c r="B17" s="123">
        <f t="shared" si="9"/>
        <v>24650</v>
      </c>
      <c r="C17" s="123">
        <f t="shared" si="9"/>
        <v>24650</v>
      </c>
      <c r="D17" s="123">
        <f t="shared" si="9"/>
        <v>0</v>
      </c>
      <c r="E17" s="124">
        <v>0</v>
      </c>
      <c r="F17" s="125">
        <v>0</v>
      </c>
      <c r="G17" s="123">
        <f t="shared" si="4"/>
        <v>0</v>
      </c>
      <c r="H17" s="124">
        <v>24650</v>
      </c>
      <c r="I17" s="125">
        <v>24650</v>
      </c>
      <c r="J17" s="123">
        <f t="shared" si="5"/>
        <v>0</v>
      </c>
      <c r="K17" s="124">
        <v>0</v>
      </c>
      <c r="L17" s="124">
        <v>0</v>
      </c>
      <c r="M17" s="123">
        <f t="shared" si="6"/>
        <v>0</v>
      </c>
      <c r="N17" s="124">
        <v>0</v>
      </c>
      <c r="O17" s="125">
        <v>0</v>
      </c>
      <c r="P17" s="123">
        <f t="shared" si="7"/>
        <v>0</v>
      </c>
      <c r="Q17" s="124">
        <v>0</v>
      </c>
      <c r="R17" s="125">
        <v>0</v>
      </c>
      <c r="S17" s="123">
        <f t="shared" si="8"/>
        <v>0</v>
      </c>
      <c r="T17" s="10"/>
    </row>
    <row r="18" spans="1:20" s="150" customFormat="1" ht="19.5">
      <c r="A18" s="13" t="s">
        <v>17</v>
      </c>
      <c r="B18" s="123">
        <f t="shared" si="9"/>
        <v>44200</v>
      </c>
      <c r="C18" s="123">
        <f t="shared" si="9"/>
        <v>44200</v>
      </c>
      <c r="D18" s="123">
        <f t="shared" si="9"/>
        <v>0</v>
      </c>
      <c r="E18" s="124">
        <v>0</v>
      </c>
      <c r="F18" s="125">
        <v>0</v>
      </c>
      <c r="G18" s="123">
        <f t="shared" si="4"/>
        <v>0</v>
      </c>
      <c r="H18" s="124">
        <v>0</v>
      </c>
      <c r="I18" s="125">
        <v>0</v>
      </c>
      <c r="J18" s="123">
        <f t="shared" si="5"/>
        <v>0</v>
      </c>
      <c r="K18" s="124">
        <v>0</v>
      </c>
      <c r="L18" s="124">
        <v>0</v>
      </c>
      <c r="M18" s="123">
        <f t="shared" si="6"/>
        <v>0</v>
      </c>
      <c r="N18" s="124">
        <v>0</v>
      </c>
      <c r="O18" s="125">
        <v>0</v>
      </c>
      <c r="P18" s="123">
        <f t="shared" si="7"/>
        <v>0</v>
      </c>
      <c r="Q18" s="124">
        <v>44200</v>
      </c>
      <c r="R18" s="125">
        <v>44200</v>
      </c>
      <c r="S18" s="123">
        <f t="shared" si="8"/>
        <v>0</v>
      </c>
      <c r="T18" s="10"/>
    </row>
    <row r="19" spans="1:20" s="150" customFormat="1" ht="19.5">
      <c r="A19" s="13" t="s">
        <v>18</v>
      </c>
      <c r="B19" s="123">
        <f t="shared" si="9"/>
        <v>16900</v>
      </c>
      <c r="C19" s="123">
        <f t="shared" si="9"/>
        <v>16900</v>
      </c>
      <c r="D19" s="123">
        <f t="shared" si="9"/>
        <v>0</v>
      </c>
      <c r="E19" s="124">
        <v>15900</v>
      </c>
      <c r="F19" s="125">
        <v>15900</v>
      </c>
      <c r="G19" s="123">
        <f t="shared" si="4"/>
        <v>0</v>
      </c>
      <c r="H19" s="124">
        <v>0</v>
      </c>
      <c r="I19" s="125">
        <v>0</v>
      </c>
      <c r="J19" s="123">
        <f t="shared" si="5"/>
        <v>0</v>
      </c>
      <c r="K19" s="124">
        <v>1000</v>
      </c>
      <c r="L19" s="124">
        <v>1000</v>
      </c>
      <c r="M19" s="123">
        <f t="shared" si="6"/>
        <v>0</v>
      </c>
      <c r="N19" s="124">
        <v>0</v>
      </c>
      <c r="O19" s="125">
        <v>0</v>
      </c>
      <c r="P19" s="123">
        <f t="shared" si="7"/>
        <v>0</v>
      </c>
      <c r="Q19" s="124">
        <v>0</v>
      </c>
      <c r="R19" s="125">
        <v>0</v>
      </c>
      <c r="S19" s="123">
        <f t="shared" si="8"/>
        <v>0</v>
      </c>
      <c r="T19" s="10"/>
    </row>
    <row r="20" spans="1:20" s="150" customFormat="1" ht="19.5">
      <c r="A20" s="13" t="s">
        <v>19</v>
      </c>
      <c r="B20" s="123">
        <f t="shared" si="9"/>
        <v>28300</v>
      </c>
      <c r="C20" s="123">
        <f t="shared" si="9"/>
        <v>28300</v>
      </c>
      <c r="D20" s="123">
        <f t="shared" si="9"/>
        <v>0</v>
      </c>
      <c r="E20" s="124">
        <v>0</v>
      </c>
      <c r="F20" s="125">
        <v>0</v>
      </c>
      <c r="G20" s="123">
        <f t="shared" si="4"/>
        <v>0</v>
      </c>
      <c r="H20" s="124">
        <v>0</v>
      </c>
      <c r="I20" s="125">
        <v>0</v>
      </c>
      <c r="J20" s="123">
        <f t="shared" si="5"/>
        <v>0</v>
      </c>
      <c r="K20" s="124">
        <v>0</v>
      </c>
      <c r="L20" s="124">
        <v>0</v>
      </c>
      <c r="M20" s="123">
        <f t="shared" si="6"/>
        <v>0</v>
      </c>
      <c r="N20" s="124">
        <v>0</v>
      </c>
      <c r="O20" s="125">
        <v>0</v>
      </c>
      <c r="P20" s="123">
        <f t="shared" si="7"/>
        <v>0</v>
      </c>
      <c r="Q20" s="124">
        <v>28300</v>
      </c>
      <c r="R20" s="125">
        <v>28300</v>
      </c>
      <c r="S20" s="123">
        <f t="shared" si="8"/>
        <v>0</v>
      </c>
      <c r="T20" s="10"/>
    </row>
    <row r="21" spans="1:20" s="150" customFormat="1" ht="19.5">
      <c r="A21" s="11" t="s">
        <v>20</v>
      </c>
      <c r="B21" s="122">
        <f aca="true" t="shared" si="10" ref="B21:S21">SUM(B22)</f>
        <v>141000</v>
      </c>
      <c r="C21" s="122">
        <f t="shared" si="10"/>
        <v>141000</v>
      </c>
      <c r="D21" s="122">
        <f t="shared" si="10"/>
        <v>0</v>
      </c>
      <c r="E21" s="122">
        <f t="shared" si="10"/>
        <v>50000</v>
      </c>
      <c r="F21" s="122">
        <f t="shared" si="10"/>
        <v>50000</v>
      </c>
      <c r="G21" s="122">
        <f t="shared" si="10"/>
        <v>0</v>
      </c>
      <c r="H21" s="122">
        <f t="shared" si="10"/>
        <v>0</v>
      </c>
      <c r="I21" s="122">
        <f t="shared" si="10"/>
        <v>0</v>
      </c>
      <c r="J21" s="122">
        <f t="shared" si="10"/>
        <v>0</v>
      </c>
      <c r="K21" s="122">
        <f t="shared" si="10"/>
        <v>47600</v>
      </c>
      <c r="L21" s="122">
        <f t="shared" si="10"/>
        <v>47600</v>
      </c>
      <c r="M21" s="122">
        <f t="shared" si="10"/>
        <v>0</v>
      </c>
      <c r="N21" s="122">
        <f t="shared" si="10"/>
        <v>0</v>
      </c>
      <c r="O21" s="122">
        <f t="shared" si="10"/>
        <v>0</v>
      </c>
      <c r="P21" s="122">
        <f t="shared" si="10"/>
        <v>0</v>
      </c>
      <c r="Q21" s="122">
        <f t="shared" si="10"/>
        <v>43400</v>
      </c>
      <c r="R21" s="122">
        <f t="shared" si="10"/>
        <v>43400</v>
      </c>
      <c r="S21" s="122">
        <f t="shared" si="10"/>
        <v>0</v>
      </c>
      <c r="T21" s="10"/>
    </row>
    <row r="22" spans="1:20" s="150" customFormat="1" ht="19.5">
      <c r="A22" s="11" t="s">
        <v>13</v>
      </c>
      <c r="B22" s="122">
        <f>SUM(B23,B24)</f>
        <v>141000</v>
      </c>
      <c r="C22" s="122">
        <f>SUM(C23,C24)</f>
        <v>141000</v>
      </c>
      <c r="D22" s="122">
        <f aca="true" t="shared" si="11" ref="D22:S22">SUM(D23,D24)</f>
        <v>0</v>
      </c>
      <c r="E22" s="122">
        <f t="shared" si="11"/>
        <v>50000</v>
      </c>
      <c r="F22" s="122">
        <f t="shared" si="11"/>
        <v>50000</v>
      </c>
      <c r="G22" s="122">
        <f t="shared" si="11"/>
        <v>0</v>
      </c>
      <c r="H22" s="122">
        <f t="shared" si="11"/>
        <v>0</v>
      </c>
      <c r="I22" s="122">
        <f t="shared" si="11"/>
        <v>0</v>
      </c>
      <c r="J22" s="122">
        <f t="shared" si="11"/>
        <v>0</v>
      </c>
      <c r="K22" s="122">
        <f t="shared" si="11"/>
        <v>47600</v>
      </c>
      <c r="L22" s="122">
        <f t="shared" si="11"/>
        <v>47600</v>
      </c>
      <c r="M22" s="122">
        <f t="shared" si="11"/>
        <v>0</v>
      </c>
      <c r="N22" s="122">
        <f t="shared" si="11"/>
        <v>0</v>
      </c>
      <c r="O22" s="122">
        <f t="shared" si="11"/>
        <v>0</v>
      </c>
      <c r="P22" s="122">
        <f t="shared" si="11"/>
        <v>0</v>
      </c>
      <c r="Q22" s="122">
        <f t="shared" si="11"/>
        <v>43400</v>
      </c>
      <c r="R22" s="122">
        <f t="shared" si="11"/>
        <v>43400</v>
      </c>
      <c r="S22" s="122">
        <f t="shared" si="11"/>
        <v>0</v>
      </c>
      <c r="T22" s="10"/>
    </row>
    <row r="23" spans="1:20" s="150" customFormat="1" ht="19.5">
      <c r="A23" s="13" t="s">
        <v>21</v>
      </c>
      <c r="B23" s="123">
        <f aca="true" t="shared" si="12" ref="B23:D24">SUM(E23,H23,K23,N23,Q23)</f>
        <v>120000</v>
      </c>
      <c r="C23" s="123">
        <f t="shared" si="12"/>
        <v>120000</v>
      </c>
      <c r="D23" s="123">
        <f t="shared" si="12"/>
        <v>0</v>
      </c>
      <c r="E23" s="123">
        <v>50000</v>
      </c>
      <c r="F23" s="123">
        <v>50000</v>
      </c>
      <c r="G23" s="123">
        <f>SUM(F23-E23)</f>
        <v>0</v>
      </c>
      <c r="H23" s="123">
        <v>0</v>
      </c>
      <c r="I23" s="123">
        <v>0</v>
      </c>
      <c r="J23" s="123">
        <f>SUM(I23-H23)</f>
        <v>0</v>
      </c>
      <c r="K23" s="123">
        <v>47600</v>
      </c>
      <c r="L23" s="123">
        <v>47600</v>
      </c>
      <c r="M23" s="123">
        <f>SUM(L23-K23)</f>
        <v>0</v>
      </c>
      <c r="N23" s="123">
        <v>0</v>
      </c>
      <c r="O23" s="123">
        <v>0</v>
      </c>
      <c r="P23" s="123">
        <f>SUM(O23-N23)</f>
        <v>0</v>
      </c>
      <c r="Q23" s="123">
        <v>22400</v>
      </c>
      <c r="R23" s="123">
        <v>22400</v>
      </c>
      <c r="S23" s="123">
        <f>SUM(R23-Q23)</f>
        <v>0</v>
      </c>
      <c r="T23" s="10"/>
    </row>
    <row r="24" spans="1:20" s="150" customFormat="1" ht="19.5">
      <c r="A24" s="13" t="s">
        <v>22</v>
      </c>
      <c r="B24" s="123">
        <f t="shared" si="12"/>
        <v>21000</v>
      </c>
      <c r="C24" s="123">
        <f t="shared" si="12"/>
        <v>21000</v>
      </c>
      <c r="D24" s="123">
        <f t="shared" si="12"/>
        <v>0</v>
      </c>
      <c r="E24" s="124">
        <v>0</v>
      </c>
      <c r="F24" s="125">
        <v>0</v>
      </c>
      <c r="G24" s="123">
        <f>SUM(F24-E24)</f>
        <v>0</v>
      </c>
      <c r="H24" s="124">
        <v>0</v>
      </c>
      <c r="I24" s="125">
        <v>0</v>
      </c>
      <c r="J24" s="123">
        <f>SUM(I24-H24)</f>
        <v>0</v>
      </c>
      <c r="K24" s="124">
        <v>0</v>
      </c>
      <c r="L24" s="125">
        <v>0</v>
      </c>
      <c r="M24" s="123">
        <f>SUM(L24-K24)</f>
        <v>0</v>
      </c>
      <c r="N24" s="124">
        <v>0</v>
      </c>
      <c r="O24" s="125">
        <v>0</v>
      </c>
      <c r="P24" s="123">
        <f>SUM(O24-N24)</f>
        <v>0</v>
      </c>
      <c r="Q24" s="124">
        <v>21000</v>
      </c>
      <c r="R24" s="125">
        <v>21000</v>
      </c>
      <c r="S24" s="123">
        <f>SUM(R24-Q24)</f>
        <v>0</v>
      </c>
      <c r="T24" s="10"/>
    </row>
    <row r="25" spans="1:20" s="150" customFormat="1" ht="19.5" hidden="1">
      <c r="A25" s="13" t="s">
        <v>220</v>
      </c>
      <c r="B25" s="123">
        <f>SUM(E25,H25,K25,N25,Q25)</f>
        <v>0</v>
      </c>
      <c r="C25" s="123">
        <f>SUM(F25,I25,L25,O25)</f>
        <v>0</v>
      </c>
      <c r="D25" s="123">
        <f>SUM(G25,J25,M25,P25,S25)</f>
        <v>0</v>
      </c>
      <c r="E25" s="123">
        <v>0</v>
      </c>
      <c r="F25" s="123">
        <v>0</v>
      </c>
      <c r="G25" s="123">
        <f>SUM(F25-E25)</f>
        <v>0</v>
      </c>
      <c r="H25" s="123">
        <v>0</v>
      </c>
      <c r="I25" s="123">
        <v>0</v>
      </c>
      <c r="J25" s="123">
        <f>SUM(I25-H25)</f>
        <v>0</v>
      </c>
      <c r="K25" s="123">
        <v>0</v>
      </c>
      <c r="L25" s="123">
        <v>0</v>
      </c>
      <c r="M25" s="123">
        <f>SUM(L25-K25)</f>
        <v>0</v>
      </c>
      <c r="N25" s="123">
        <v>0</v>
      </c>
      <c r="O25" s="123">
        <v>0</v>
      </c>
      <c r="P25" s="123">
        <f>SUM(O25-N25)</f>
        <v>0</v>
      </c>
      <c r="Q25" s="123">
        <v>0</v>
      </c>
      <c r="R25" s="123">
        <v>0</v>
      </c>
      <c r="S25" s="123">
        <f>SUM(R25-Q25)</f>
        <v>0</v>
      </c>
      <c r="T25" s="10"/>
    </row>
    <row r="26" spans="1:20" s="150" customFormat="1" ht="19.5">
      <c r="A26" s="11" t="s">
        <v>23</v>
      </c>
      <c r="B26" s="122">
        <f aca="true" t="shared" si="13" ref="B26:S30">SUM(B27)</f>
        <v>106000</v>
      </c>
      <c r="C26" s="122">
        <f t="shared" si="13"/>
        <v>106000</v>
      </c>
      <c r="D26" s="122">
        <f t="shared" si="13"/>
        <v>0</v>
      </c>
      <c r="E26" s="122">
        <f t="shared" si="13"/>
        <v>50000</v>
      </c>
      <c r="F26" s="122">
        <f t="shared" si="13"/>
        <v>50000</v>
      </c>
      <c r="G26" s="122">
        <f t="shared" si="13"/>
        <v>0</v>
      </c>
      <c r="H26" s="122">
        <f t="shared" si="13"/>
        <v>0</v>
      </c>
      <c r="I26" s="122">
        <f t="shared" si="13"/>
        <v>0</v>
      </c>
      <c r="J26" s="122">
        <f t="shared" si="13"/>
        <v>0</v>
      </c>
      <c r="K26" s="122">
        <f t="shared" si="13"/>
        <v>54000</v>
      </c>
      <c r="L26" s="122">
        <f t="shared" si="13"/>
        <v>54000</v>
      </c>
      <c r="M26" s="122">
        <f t="shared" si="13"/>
        <v>0</v>
      </c>
      <c r="N26" s="122">
        <f t="shared" si="13"/>
        <v>0</v>
      </c>
      <c r="O26" s="122">
        <f t="shared" si="13"/>
        <v>0</v>
      </c>
      <c r="P26" s="122">
        <f t="shared" si="13"/>
        <v>0</v>
      </c>
      <c r="Q26" s="122">
        <f t="shared" si="13"/>
        <v>2000</v>
      </c>
      <c r="R26" s="122">
        <f t="shared" si="13"/>
        <v>2000</v>
      </c>
      <c r="S26" s="122">
        <f t="shared" si="13"/>
        <v>0</v>
      </c>
      <c r="T26" s="10"/>
    </row>
    <row r="27" spans="1:20" s="150" customFormat="1" ht="19.5">
      <c r="A27" s="11" t="s">
        <v>13</v>
      </c>
      <c r="B27" s="122">
        <f>SUM(B28)</f>
        <v>106000</v>
      </c>
      <c r="C27" s="122">
        <f>SUM(C28)</f>
        <v>106000</v>
      </c>
      <c r="D27" s="122">
        <f>SUM(D28)</f>
        <v>0</v>
      </c>
      <c r="E27" s="122">
        <f>SUM(E28)</f>
        <v>50000</v>
      </c>
      <c r="F27" s="122">
        <f t="shared" si="13"/>
        <v>50000</v>
      </c>
      <c r="G27" s="122">
        <f t="shared" si="13"/>
        <v>0</v>
      </c>
      <c r="H27" s="122">
        <f>SUM(H28)</f>
        <v>0</v>
      </c>
      <c r="I27" s="122">
        <f t="shared" si="13"/>
        <v>0</v>
      </c>
      <c r="J27" s="122">
        <f t="shared" si="13"/>
        <v>0</v>
      </c>
      <c r="K27" s="122">
        <f>SUM(K28)</f>
        <v>54000</v>
      </c>
      <c r="L27" s="122">
        <f t="shared" si="13"/>
        <v>54000</v>
      </c>
      <c r="M27" s="122">
        <f t="shared" si="13"/>
        <v>0</v>
      </c>
      <c r="N27" s="122">
        <f>SUM(N28)</f>
        <v>0</v>
      </c>
      <c r="O27" s="122">
        <f t="shared" si="13"/>
        <v>0</v>
      </c>
      <c r="P27" s="122">
        <f t="shared" si="13"/>
        <v>0</v>
      </c>
      <c r="Q27" s="122">
        <f>SUM(Q28)</f>
        <v>2000</v>
      </c>
      <c r="R27" s="122">
        <f t="shared" si="13"/>
        <v>2000</v>
      </c>
      <c r="S27" s="122">
        <f t="shared" si="13"/>
        <v>0</v>
      </c>
      <c r="T27" s="10"/>
    </row>
    <row r="28" spans="1:20" s="150" customFormat="1" ht="19.5">
      <c r="A28" s="12" t="s">
        <v>24</v>
      </c>
      <c r="B28" s="123">
        <f>SUM(E28,H28,K28,N28,Q28)</f>
        <v>106000</v>
      </c>
      <c r="C28" s="123">
        <f>SUM(F28,I28,L28,O28,R28)</f>
        <v>106000</v>
      </c>
      <c r="D28" s="123">
        <f>SUM(G28,J28,M28,P28,S28)</f>
        <v>0</v>
      </c>
      <c r="E28" s="126">
        <v>50000</v>
      </c>
      <c r="F28" s="126">
        <v>50000</v>
      </c>
      <c r="G28" s="123">
        <f>SUM(F28-E28)</f>
        <v>0</v>
      </c>
      <c r="H28" s="126">
        <v>0</v>
      </c>
      <c r="I28" s="126">
        <v>0</v>
      </c>
      <c r="J28" s="123">
        <f>SUM(I28-H28)</f>
        <v>0</v>
      </c>
      <c r="K28" s="126">
        <v>54000</v>
      </c>
      <c r="L28" s="126">
        <v>54000</v>
      </c>
      <c r="M28" s="123">
        <f>SUM(L28-K28)</f>
        <v>0</v>
      </c>
      <c r="N28" s="126">
        <v>0</v>
      </c>
      <c r="O28" s="126">
        <v>0</v>
      </c>
      <c r="P28" s="123">
        <f>SUM(O28-N28)</f>
        <v>0</v>
      </c>
      <c r="Q28" s="126">
        <v>2000</v>
      </c>
      <c r="R28" s="126">
        <v>2000</v>
      </c>
      <c r="S28" s="123">
        <f>SUM(R28-Q28)</f>
        <v>0</v>
      </c>
      <c r="T28" s="10"/>
    </row>
    <row r="29" spans="1:20" s="150" customFormat="1" ht="19.5">
      <c r="A29" s="11" t="s">
        <v>224</v>
      </c>
      <c r="B29" s="122">
        <f t="shared" si="13"/>
        <v>220000</v>
      </c>
      <c r="C29" s="122">
        <f t="shared" si="13"/>
        <v>220000</v>
      </c>
      <c r="D29" s="122">
        <f t="shared" si="13"/>
        <v>0</v>
      </c>
      <c r="E29" s="122">
        <f t="shared" si="13"/>
        <v>0</v>
      </c>
      <c r="F29" s="122">
        <f t="shared" si="13"/>
        <v>0</v>
      </c>
      <c r="G29" s="122">
        <f t="shared" si="13"/>
        <v>0</v>
      </c>
      <c r="H29" s="122">
        <f t="shared" si="13"/>
        <v>0</v>
      </c>
      <c r="I29" s="122">
        <f t="shared" si="13"/>
        <v>0</v>
      </c>
      <c r="J29" s="122">
        <f t="shared" si="13"/>
        <v>0</v>
      </c>
      <c r="K29" s="122">
        <f t="shared" si="13"/>
        <v>20000</v>
      </c>
      <c r="L29" s="122">
        <f t="shared" si="13"/>
        <v>20000</v>
      </c>
      <c r="M29" s="122">
        <f t="shared" si="13"/>
        <v>0</v>
      </c>
      <c r="N29" s="122">
        <f t="shared" si="13"/>
        <v>0</v>
      </c>
      <c r="O29" s="122">
        <f t="shared" si="13"/>
        <v>0</v>
      </c>
      <c r="P29" s="122">
        <f t="shared" si="13"/>
        <v>0</v>
      </c>
      <c r="Q29" s="122">
        <f t="shared" si="13"/>
        <v>200000</v>
      </c>
      <c r="R29" s="122">
        <f t="shared" si="13"/>
        <v>200000</v>
      </c>
      <c r="S29" s="122">
        <f t="shared" si="13"/>
        <v>0</v>
      </c>
      <c r="T29" s="10"/>
    </row>
    <row r="30" spans="1:20" s="150" customFormat="1" ht="19.5">
      <c r="A30" s="11" t="s">
        <v>13</v>
      </c>
      <c r="B30" s="122">
        <f>SUM(B31)</f>
        <v>220000</v>
      </c>
      <c r="C30" s="122">
        <f>SUM(C31)</f>
        <v>220000</v>
      </c>
      <c r="D30" s="122">
        <f>SUM(D31)</f>
        <v>0</v>
      </c>
      <c r="E30" s="122">
        <f>SUM(E31)</f>
        <v>0</v>
      </c>
      <c r="F30" s="122">
        <f t="shared" si="13"/>
        <v>0</v>
      </c>
      <c r="G30" s="122">
        <f t="shared" si="13"/>
        <v>0</v>
      </c>
      <c r="H30" s="122">
        <f>SUM(H31)</f>
        <v>0</v>
      </c>
      <c r="I30" s="122">
        <f t="shared" si="13"/>
        <v>0</v>
      </c>
      <c r="J30" s="122">
        <f t="shared" si="13"/>
        <v>0</v>
      </c>
      <c r="K30" s="122">
        <f>SUM(K31)</f>
        <v>20000</v>
      </c>
      <c r="L30" s="122">
        <f t="shared" si="13"/>
        <v>20000</v>
      </c>
      <c r="M30" s="122">
        <f t="shared" si="13"/>
        <v>0</v>
      </c>
      <c r="N30" s="122">
        <f>SUM(N31)</f>
        <v>0</v>
      </c>
      <c r="O30" s="122">
        <f t="shared" si="13"/>
        <v>0</v>
      </c>
      <c r="P30" s="122">
        <f t="shared" si="13"/>
        <v>0</v>
      </c>
      <c r="Q30" s="122">
        <f>SUM(Q31)</f>
        <v>200000</v>
      </c>
      <c r="R30" s="122">
        <f t="shared" si="13"/>
        <v>200000</v>
      </c>
      <c r="S30" s="122">
        <f t="shared" si="13"/>
        <v>0</v>
      </c>
      <c r="T30" s="10"/>
    </row>
    <row r="31" spans="1:20" s="150" customFormat="1" ht="19.5">
      <c r="A31" s="12" t="s">
        <v>229</v>
      </c>
      <c r="B31" s="123">
        <f>SUM(E31,H31,K31,N31,Q31)</f>
        <v>220000</v>
      </c>
      <c r="C31" s="123">
        <f>SUM(F31,I31,L31,O31,R31)</f>
        <v>220000</v>
      </c>
      <c r="D31" s="123">
        <f>SUM(G31,J31,M31,P31,S31)</f>
        <v>0</v>
      </c>
      <c r="E31" s="126">
        <v>0</v>
      </c>
      <c r="F31" s="126">
        <v>0</v>
      </c>
      <c r="G31" s="123">
        <f>SUM(F31-E31)</f>
        <v>0</v>
      </c>
      <c r="H31" s="126">
        <v>0</v>
      </c>
      <c r="I31" s="126">
        <v>0</v>
      </c>
      <c r="J31" s="123">
        <f>SUM(I31-H31)</f>
        <v>0</v>
      </c>
      <c r="K31" s="126">
        <v>20000</v>
      </c>
      <c r="L31" s="126">
        <v>20000</v>
      </c>
      <c r="M31" s="123">
        <f>SUM(L31-K31)</f>
        <v>0</v>
      </c>
      <c r="N31" s="126">
        <v>0</v>
      </c>
      <c r="O31" s="126">
        <v>0</v>
      </c>
      <c r="P31" s="123">
        <f>SUM(O31-N31)</f>
        <v>0</v>
      </c>
      <c r="Q31" s="126">
        <v>200000</v>
      </c>
      <c r="R31" s="126">
        <v>200000</v>
      </c>
      <c r="S31" s="123">
        <f>SUM(R31-Q31)</f>
        <v>0</v>
      </c>
      <c r="T31" s="10"/>
    </row>
    <row r="32" spans="1:20" s="151" customFormat="1" ht="19.5">
      <c r="A32" s="11" t="s">
        <v>25</v>
      </c>
      <c r="B32" s="127">
        <f aca="true" t="shared" si="14" ref="B32:S32">SUM(B33,B57,B83,B91,B100,B225,B245)</f>
        <v>7628982</v>
      </c>
      <c r="C32" s="127">
        <f t="shared" si="14"/>
        <v>7649982</v>
      </c>
      <c r="D32" s="127">
        <f t="shared" si="14"/>
        <v>21000</v>
      </c>
      <c r="E32" s="127">
        <f t="shared" si="14"/>
        <v>258300</v>
      </c>
      <c r="F32" s="127">
        <f t="shared" si="14"/>
        <v>322100</v>
      </c>
      <c r="G32" s="127">
        <f t="shared" si="14"/>
        <v>63800</v>
      </c>
      <c r="H32" s="127">
        <f t="shared" si="14"/>
        <v>765343</v>
      </c>
      <c r="I32" s="127">
        <f t="shared" si="14"/>
        <v>765343</v>
      </c>
      <c r="J32" s="127">
        <f t="shared" si="14"/>
        <v>0</v>
      </c>
      <c r="K32" s="127">
        <f t="shared" si="14"/>
        <v>2251315</v>
      </c>
      <c r="L32" s="127">
        <f t="shared" si="14"/>
        <v>2208515</v>
      </c>
      <c r="M32" s="127">
        <f t="shared" si="14"/>
        <v>-42800</v>
      </c>
      <c r="N32" s="127">
        <f t="shared" si="14"/>
        <v>2701147</v>
      </c>
      <c r="O32" s="127">
        <f t="shared" si="14"/>
        <v>2701147</v>
      </c>
      <c r="P32" s="127">
        <f t="shared" si="14"/>
        <v>0</v>
      </c>
      <c r="Q32" s="127">
        <f t="shared" si="14"/>
        <v>1652877</v>
      </c>
      <c r="R32" s="127">
        <f t="shared" si="14"/>
        <v>1652877</v>
      </c>
      <c r="S32" s="127">
        <f t="shared" si="14"/>
        <v>0</v>
      </c>
      <c r="T32" s="9"/>
    </row>
    <row r="33" spans="1:20" s="150" customFormat="1" ht="19.5">
      <c r="A33" s="11" t="s">
        <v>26</v>
      </c>
      <c r="B33" s="128">
        <f aca="true" t="shared" si="15" ref="B33:S33">SUM(B34,B37,B42,B44)</f>
        <v>685699</v>
      </c>
      <c r="C33" s="128">
        <f t="shared" si="15"/>
        <v>685699</v>
      </c>
      <c r="D33" s="128">
        <f t="shared" si="15"/>
        <v>0</v>
      </c>
      <c r="E33" s="128">
        <f t="shared" si="15"/>
        <v>0</v>
      </c>
      <c r="F33" s="128">
        <f t="shared" si="15"/>
        <v>0</v>
      </c>
      <c r="G33" s="128">
        <f t="shared" si="15"/>
        <v>0</v>
      </c>
      <c r="H33" s="128">
        <f t="shared" si="15"/>
        <v>165700</v>
      </c>
      <c r="I33" s="128">
        <f t="shared" si="15"/>
        <v>208500</v>
      </c>
      <c r="J33" s="128">
        <f t="shared" si="15"/>
        <v>42800</v>
      </c>
      <c r="K33" s="128">
        <f t="shared" si="15"/>
        <v>344999</v>
      </c>
      <c r="L33" s="128">
        <f t="shared" si="15"/>
        <v>302199</v>
      </c>
      <c r="M33" s="128">
        <f t="shared" si="15"/>
        <v>-42800</v>
      </c>
      <c r="N33" s="128">
        <f t="shared" si="15"/>
        <v>0</v>
      </c>
      <c r="O33" s="128">
        <f t="shared" si="15"/>
        <v>0</v>
      </c>
      <c r="P33" s="128">
        <f t="shared" si="15"/>
        <v>0</v>
      </c>
      <c r="Q33" s="128">
        <f t="shared" si="15"/>
        <v>175000</v>
      </c>
      <c r="R33" s="128">
        <f t="shared" si="15"/>
        <v>175000</v>
      </c>
      <c r="S33" s="128">
        <f t="shared" si="15"/>
        <v>0</v>
      </c>
      <c r="T33" s="10"/>
    </row>
    <row r="34" spans="1:20" s="151" customFormat="1" ht="19.5">
      <c r="A34" s="11" t="s">
        <v>27</v>
      </c>
      <c r="B34" s="128">
        <f aca="true" t="shared" si="16" ref="B34:S34">SUM(B35,B36)</f>
        <v>27909</v>
      </c>
      <c r="C34" s="128">
        <f t="shared" si="16"/>
        <v>27909</v>
      </c>
      <c r="D34" s="128">
        <f t="shared" si="16"/>
        <v>0</v>
      </c>
      <c r="E34" s="128">
        <f t="shared" si="16"/>
        <v>0</v>
      </c>
      <c r="F34" s="128">
        <f t="shared" si="16"/>
        <v>0</v>
      </c>
      <c r="G34" s="128">
        <f t="shared" si="16"/>
        <v>0</v>
      </c>
      <c r="H34" s="128">
        <f t="shared" si="16"/>
        <v>0</v>
      </c>
      <c r="I34" s="128">
        <f t="shared" si="16"/>
        <v>0</v>
      </c>
      <c r="J34" s="128">
        <f>SUM(J35,J36)</f>
        <v>0</v>
      </c>
      <c r="K34" s="128">
        <f t="shared" si="16"/>
        <v>27909</v>
      </c>
      <c r="L34" s="128">
        <f t="shared" si="16"/>
        <v>27909</v>
      </c>
      <c r="M34" s="128">
        <f t="shared" si="16"/>
        <v>0</v>
      </c>
      <c r="N34" s="128">
        <f t="shared" si="16"/>
        <v>0</v>
      </c>
      <c r="O34" s="128">
        <f t="shared" si="16"/>
        <v>0</v>
      </c>
      <c r="P34" s="128">
        <f>SUM(P35,P36)</f>
        <v>0</v>
      </c>
      <c r="Q34" s="128">
        <f t="shared" si="16"/>
        <v>0</v>
      </c>
      <c r="R34" s="128">
        <f t="shared" si="16"/>
        <v>0</v>
      </c>
      <c r="S34" s="128">
        <f t="shared" si="16"/>
        <v>0</v>
      </c>
      <c r="T34" s="9"/>
    </row>
    <row r="35" spans="1:20" s="150" customFormat="1" ht="19.5">
      <c r="A35" s="12" t="s">
        <v>28</v>
      </c>
      <c r="B35" s="123">
        <f aca="true" t="shared" si="17" ref="B35:D56">SUM(E35,H35,K35,N35,Q35)</f>
        <v>17984</v>
      </c>
      <c r="C35" s="123">
        <f t="shared" si="17"/>
        <v>17984</v>
      </c>
      <c r="D35" s="123">
        <f t="shared" si="17"/>
        <v>0</v>
      </c>
      <c r="E35" s="124">
        <v>0</v>
      </c>
      <c r="F35" s="125">
        <v>0</v>
      </c>
      <c r="G35" s="123">
        <f>SUM(F35-E35)</f>
        <v>0</v>
      </c>
      <c r="H35" s="124">
        <v>0</v>
      </c>
      <c r="I35" s="125">
        <v>0</v>
      </c>
      <c r="J35" s="123">
        <f>SUM(I35-H35)</f>
        <v>0</v>
      </c>
      <c r="K35" s="124">
        <v>17984</v>
      </c>
      <c r="L35" s="125">
        <v>17984</v>
      </c>
      <c r="M35" s="123">
        <f>SUM(L35-K35)</f>
        <v>0</v>
      </c>
      <c r="N35" s="124">
        <v>0</v>
      </c>
      <c r="O35" s="125">
        <v>0</v>
      </c>
      <c r="P35" s="123">
        <f>SUM(O35-N35)</f>
        <v>0</v>
      </c>
      <c r="Q35" s="124">
        <v>0</v>
      </c>
      <c r="R35" s="125">
        <v>0</v>
      </c>
      <c r="S35" s="123">
        <f>SUM(R35-Q35)</f>
        <v>0</v>
      </c>
      <c r="T35" s="10"/>
    </row>
    <row r="36" spans="1:20" s="150" customFormat="1" ht="19.5">
      <c r="A36" s="12" t="s">
        <v>29</v>
      </c>
      <c r="B36" s="123">
        <f t="shared" si="17"/>
        <v>9925</v>
      </c>
      <c r="C36" s="123">
        <f t="shared" si="17"/>
        <v>9925</v>
      </c>
      <c r="D36" s="123">
        <f t="shared" si="17"/>
        <v>0</v>
      </c>
      <c r="E36" s="126">
        <v>0</v>
      </c>
      <c r="F36" s="126">
        <v>0</v>
      </c>
      <c r="G36" s="123">
        <f>SUM(F36-E36)</f>
        <v>0</v>
      </c>
      <c r="H36" s="126">
        <v>0</v>
      </c>
      <c r="I36" s="126">
        <v>0</v>
      </c>
      <c r="J36" s="123">
        <f>SUM(I36-H36)</f>
        <v>0</v>
      </c>
      <c r="K36" s="126">
        <v>9925</v>
      </c>
      <c r="L36" s="126">
        <v>9925</v>
      </c>
      <c r="M36" s="123">
        <f>SUM(L36-K36)</f>
        <v>0</v>
      </c>
      <c r="N36" s="126">
        <v>0</v>
      </c>
      <c r="O36" s="126">
        <v>0</v>
      </c>
      <c r="P36" s="123">
        <f>SUM(O36-N36)</f>
        <v>0</v>
      </c>
      <c r="Q36" s="126">
        <v>0</v>
      </c>
      <c r="R36" s="126">
        <v>0</v>
      </c>
      <c r="S36" s="123">
        <f>SUM(R36-Q36)</f>
        <v>0</v>
      </c>
      <c r="T36" s="10"/>
    </row>
    <row r="37" spans="1:20" s="150" customFormat="1" ht="19.5">
      <c r="A37" s="11" t="s">
        <v>30</v>
      </c>
      <c r="B37" s="128">
        <f>SUM(B38,B39,B40,B41)</f>
        <v>38430</v>
      </c>
      <c r="C37" s="128">
        <f>SUM(C38,C39,C40,C41)</f>
        <v>38430</v>
      </c>
      <c r="D37" s="128">
        <f>SUM(D38,D39,D40,D41)</f>
        <v>0</v>
      </c>
      <c r="E37" s="128">
        <f aca="true" t="shared" si="18" ref="E37:S37">SUM(E38,E39,E40,E41)</f>
        <v>0</v>
      </c>
      <c r="F37" s="128">
        <f t="shared" si="18"/>
        <v>0</v>
      </c>
      <c r="G37" s="128">
        <f t="shared" si="18"/>
        <v>0</v>
      </c>
      <c r="H37" s="128">
        <f t="shared" si="18"/>
        <v>0</v>
      </c>
      <c r="I37" s="128">
        <f t="shared" si="18"/>
        <v>0</v>
      </c>
      <c r="J37" s="128">
        <f t="shared" si="18"/>
        <v>0</v>
      </c>
      <c r="K37" s="128">
        <f t="shared" si="18"/>
        <v>38430</v>
      </c>
      <c r="L37" s="128">
        <f t="shared" si="18"/>
        <v>38430</v>
      </c>
      <c r="M37" s="128">
        <f t="shared" si="18"/>
        <v>0</v>
      </c>
      <c r="N37" s="128">
        <f t="shared" si="18"/>
        <v>0</v>
      </c>
      <c r="O37" s="128">
        <f t="shared" si="18"/>
        <v>0</v>
      </c>
      <c r="P37" s="128">
        <f t="shared" si="18"/>
        <v>0</v>
      </c>
      <c r="Q37" s="128">
        <f t="shared" si="18"/>
        <v>0</v>
      </c>
      <c r="R37" s="128">
        <f t="shared" si="18"/>
        <v>0</v>
      </c>
      <c r="S37" s="128">
        <f t="shared" si="18"/>
        <v>0</v>
      </c>
      <c r="T37" s="10"/>
    </row>
    <row r="38" spans="1:20" s="150" customFormat="1" ht="19.5">
      <c r="A38" s="12" t="s">
        <v>31</v>
      </c>
      <c r="B38" s="123">
        <f t="shared" si="17"/>
        <v>18000</v>
      </c>
      <c r="C38" s="123">
        <f t="shared" si="17"/>
        <v>18000</v>
      </c>
      <c r="D38" s="123">
        <f t="shared" si="17"/>
        <v>0</v>
      </c>
      <c r="E38" s="126">
        <v>0</v>
      </c>
      <c r="F38" s="126">
        <v>0</v>
      </c>
      <c r="G38" s="123">
        <f>SUM(F38-E38)</f>
        <v>0</v>
      </c>
      <c r="H38" s="126">
        <v>0</v>
      </c>
      <c r="I38" s="126">
        <v>0</v>
      </c>
      <c r="J38" s="123">
        <f>SUM(I38-H38)</f>
        <v>0</v>
      </c>
      <c r="K38" s="126">
        <v>18000</v>
      </c>
      <c r="L38" s="126">
        <v>18000</v>
      </c>
      <c r="M38" s="123">
        <f>SUM(L38-K38)</f>
        <v>0</v>
      </c>
      <c r="N38" s="126">
        <v>0</v>
      </c>
      <c r="O38" s="126">
        <v>0</v>
      </c>
      <c r="P38" s="123">
        <f>SUM(O38-N38)</f>
        <v>0</v>
      </c>
      <c r="Q38" s="126">
        <v>0</v>
      </c>
      <c r="R38" s="126">
        <v>0</v>
      </c>
      <c r="S38" s="123">
        <f>SUM(R38-Q38)</f>
        <v>0</v>
      </c>
      <c r="T38" s="10"/>
    </row>
    <row r="39" spans="1:20" s="150" customFormat="1" ht="19.5">
      <c r="A39" s="12" t="s">
        <v>32</v>
      </c>
      <c r="B39" s="123">
        <f t="shared" si="17"/>
        <v>17930</v>
      </c>
      <c r="C39" s="123">
        <f t="shared" si="17"/>
        <v>17930</v>
      </c>
      <c r="D39" s="123">
        <f t="shared" si="17"/>
        <v>0</v>
      </c>
      <c r="E39" s="126">
        <v>0</v>
      </c>
      <c r="F39" s="126">
        <v>0</v>
      </c>
      <c r="G39" s="123">
        <f>SUM(F39-E39)</f>
        <v>0</v>
      </c>
      <c r="H39" s="126">
        <v>0</v>
      </c>
      <c r="I39" s="126">
        <v>0</v>
      </c>
      <c r="J39" s="123">
        <f>SUM(I39-H39)</f>
        <v>0</v>
      </c>
      <c r="K39" s="126">
        <v>17930</v>
      </c>
      <c r="L39" s="126">
        <v>17930</v>
      </c>
      <c r="M39" s="123">
        <f>SUM(L39-K39)</f>
        <v>0</v>
      </c>
      <c r="N39" s="126">
        <v>0</v>
      </c>
      <c r="O39" s="126">
        <v>0</v>
      </c>
      <c r="P39" s="123">
        <f>SUM(O39-N39)</f>
        <v>0</v>
      </c>
      <c r="Q39" s="126">
        <v>0</v>
      </c>
      <c r="R39" s="126">
        <v>0</v>
      </c>
      <c r="S39" s="123">
        <f>SUM(R39-Q39)</f>
        <v>0</v>
      </c>
      <c r="T39" s="10"/>
    </row>
    <row r="40" spans="1:20" s="150" customFormat="1" ht="19.5" hidden="1">
      <c r="A40" s="12" t="s">
        <v>33</v>
      </c>
      <c r="B40" s="123">
        <f t="shared" si="17"/>
        <v>0</v>
      </c>
      <c r="C40" s="123">
        <f t="shared" si="17"/>
        <v>0</v>
      </c>
      <c r="D40" s="123">
        <f t="shared" si="17"/>
        <v>0</v>
      </c>
      <c r="E40" s="126">
        <v>0</v>
      </c>
      <c r="F40" s="126">
        <v>0</v>
      </c>
      <c r="G40" s="123">
        <f>SUM(F40-E40)</f>
        <v>0</v>
      </c>
      <c r="H40" s="126">
        <v>0</v>
      </c>
      <c r="I40" s="126">
        <v>0</v>
      </c>
      <c r="J40" s="123">
        <f>SUM(I40-H40)</f>
        <v>0</v>
      </c>
      <c r="K40" s="126">
        <v>0</v>
      </c>
      <c r="L40" s="126">
        <v>0</v>
      </c>
      <c r="M40" s="123">
        <f>SUM(L40-K40)</f>
        <v>0</v>
      </c>
      <c r="N40" s="126">
        <v>0</v>
      </c>
      <c r="O40" s="126">
        <v>0</v>
      </c>
      <c r="P40" s="123">
        <f>SUM(O40-N40)</f>
        <v>0</v>
      </c>
      <c r="Q40" s="126">
        <v>0</v>
      </c>
      <c r="R40" s="126">
        <v>0</v>
      </c>
      <c r="S40" s="123">
        <f>SUM(R40-Q40)</f>
        <v>0</v>
      </c>
      <c r="T40" s="10"/>
    </row>
    <row r="41" spans="1:20" s="150" customFormat="1" ht="19.5">
      <c r="A41" s="12" t="s">
        <v>34</v>
      </c>
      <c r="B41" s="123">
        <f t="shared" si="17"/>
        <v>2500</v>
      </c>
      <c r="C41" s="123">
        <f t="shared" si="17"/>
        <v>2500</v>
      </c>
      <c r="D41" s="123">
        <f t="shared" si="17"/>
        <v>0</v>
      </c>
      <c r="E41" s="126">
        <v>0</v>
      </c>
      <c r="F41" s="126">
        <v>0</v>
      </c>
      <c r="G41" s="123">
        <f>SUM(F41-E41)</f>
        <v>0</v>
      </c>
      <c r="H41" s="126">
        <v>0</v>
      </c>
      <c r="I41" s="126">
        <v>0</v>
      </c>
      <c r="J41" s="123">
        <f>SUM(I41-H41)</f>
        <v>0</v>
      </c>
      <c r="K41" s="126">
        <v>2500</v>
      </c>
      <c r="L41" s="126">
        <v>2500</v>
      </c>
      <c r="M41" s="123">
        <f>SUM(L41-K41)</f>
        <v>0</v>
      </c>
      <c r="N41" s="126">
        <v>0</v>
      </c>
      <c r="O41" s="126">
        <v>0</v>
      </c>
      <c r="P41" s="123">
        <f>SUM(O41-N41)</f>
        <v>0</v>
      </c>
      <c r="Q41" s="126">
        <v>0</v>
      </c>
      <c r="R41" s="126">
        <v>0</v>
      </c>
      <c r="S41" s="123">
        <f>SUM(R41-Q41)</f>
        <v>0</v>
      </c>
      <c r="T41" s="14"/>
    </row>
    <row r="42" spans="1:20" s="150" customFormat="1" ht="19.5">
      <c r="A42" s="11" t="s">
        <v>35</v>
      </c>
      <c r="B42" s="128">
        <f aca="true" t="shared" si="19" ref="B42:S42">SUM(B43)</f>
        <v>107973</v>
      </c>
      <c r="C42" s="128">
        <f t="shared" si="19"/>
        <v>107973</v>
      </c>
      <c r="D42" s="128">
        <f t="shared" si="19"/>
        <v>0</v>
      </c>
      <c r="E42" s="128">
        <f t="shared" si="19"/>
        <v>0</v>
      </c>
      <c r="F42" s="128">
        <f t="shared" si="19"/>
        <v>0</v>
      </c>
      <c r="G42" s="128">
        <f t="shared" si="19"/>
        <v>0</v>
      </c>
      <c r="H42" s="128">
        <f t="shared" si="19"/>
        <v>0</v>
      </c>
      <c r="I42" s="128">
        <f t="shared" si="19"/>
        <v>0</v>
      </c>
      <c r="J42" s="128">
        <f t="shared" si="19"/>
        <v>0</v>
      </c>
      <c r="K42" s="128">
        <f t="shared" si="19"/>
        <v>107973</v>
      </c>
      <c r="L42" s="128">
        <f t="shared" si="19"/>
        <v>107973</v>
      </c>
      <c r="M42" s="128">
        <f t="shared" si="19"/>
        <v>0</v>
      </c>
      <c r="N42" s="128">
        <f t="shared" si="19"/>
        <v>0</v>
      </c>
      <c r="O42" s="128">
        <f t="shared" si="19"/>
        <v>0</v>
      </c>
      <c r="P42" s="128">
        <f t="shared" si="19"/>
        <v>0</v>
      </c>
      <c r="Q42" s="128">
        <f t="shared" si="19"/>
        <v>0</v>
      </c>
      <c r="R42" s="128">
        <f t="shared" si="19"/>
        <v>0</v>
      </c>
      <c r="S42" s="128">
        <f t="shared" si="19"/>
        <v>0</v>
      </c>
      <c r="T42" s="10"/>
    </row>
    <row r="43" spans="1:20" s="150" customFormat="1" ht="19.5">
      <c r="A43" s="12" t="s">
        <v>36</v>
      </c>
      <c r="B43" s="123">
        <f t="shared" si="17"/>
        <v>107973</v>
      </c>
      <c r="C43" s="123">
        <f t="shared" si="17"/>
        <v>107973</v>
      </c>
      <c r="D43" s="123">
        <f t="shared" si="17"/>
        <v>0</v>
      </c>
      <c r="E43" s="124">
        <v>0</v>
      </c>
      <c r="F43" s="125">
        <v>0</v>
      </c>
      <c r="G43" s="123">
        <f aca="true" t="shared" si="20" ref="G43:G55">SUM(F43-E43)</f>
        <v>0</v>
      </c>
      <c r="H43" s="124">
        <v>0</v>
      </c>
      <c r="I43" s="125">
        <v>0</v>
      </c>
      <c r="J43" s="123">
        <f aca="true" t="shared" si="21" ref="J43:J55">SUM(I43-H43)</f>
        <v>0</v>
      </c>
      <c r="K43" s="124">
        <v>107973</v>
      </c>
      <c r="L43" s="125">
        <v>107973</v>
      </c>
      <c r="M43" s="123">
        <f aca="true" t="shared" si="22" ref="M43:M55">SUM(L43-K43)</f>
        <v>0</v>
      </c>
      <c r="N43" s="124">
        <v>0</v>
      </c>
      <c r="O43" s="125">
        <v>0</v>
      </c>
      <c r="P43" s="123">
        <f aca="true" t="shared" si="23" ref="P43:P55">SUM(O43-N43)</f>
        <v>0</v>
      </c>
      <c r="Q43" s="124">
        <v>0</v>
      </c>
      <c r="R43" s="125">
        <v>0</v>
      </c>
      <c r="S43" s="123">
        <f aca="true" t="shared" si="24" ref="S43:S55">SUM(R43-Q43)</f>
        <v>0</v>
      </c>
      <c r="T43" s="10"/>
    </row>
    <row r="44" spans="1:20" s="150" customFormat="1" ht="19.5">
      <c r="A44" s="11" t="s">
        <v>37</v>
      </c>
      <c r="B44" s="128">
        <f>SUM(B45,B46,B47,B48,B49)</f>
        <v>511387</v>
      </c>
      <c r="C44" s="128">
        <f aca="true" t="shared" si="25" ref="C44:S44">SUM(C45,C46,C47,C48,C49)</f>
        <v>511387</v>
      </c>
      <c r="D44" s="128">
        <f t="shared" si="25"/>
        <v>0</v>
      </c>
      <c r="E44" s="128">
        <f t="shared" si="25"/>
        <v>0</v>
      </c>
      <c r="F44" s="128">
        <f t="shared" si="25"/>
        <v>0</v>
      </c>
      <c r="G44" s="128">
        <f t="shared" si="25"/>
        <v>0</v>
      </c>
      <c r="H44" s="128">
        <f t="shared" si="25"/>
        <v>165700</v>
      </c>
      <c r="I44" s="128">
        <f t="shared" si="25"/>
        <v>208500</v>
      </c>
      <c r="J44" s="128">
        <f t="shared" si="25"/>
        <v>42800</v>
      </c>
      <c r="K44" s="128">
        <f t="shared" si="25"/>
        <v>170687</v>
      </c>
      <c r="L44" s="128">
        <f t="shared" si="25"/>
        <v>127887</v>
      </c>
      <c r="M44" s="128">
        <f t="shared" si="25"/>
        <v>-42800</v>
      </c>
      <c r="N44" s="128">
        <f t="shared" si="25"/>
        <v>0</v>
      </c>
      <c r="O44" s="128">
        <f t="shared" si="25"/>
        <v>0</v>
      </c>
      <c r="P44" s="128">
        <f t="shared" si="25"/>
        <v>0</v>
      </c>
      <c r="Q44" s="128">
        <f t="shared" si="25"/>
        <v>175000</v>
      </c>
      <c r="R44" s="128">
        <f t="shared" si="25"/>
        <v>175000</v>
      </c>
      <c r="S44" s="128">
        <f t="shared" si="25"/>
        <v>0</v>
      </c>
      <c r="T44" s="10"/>
    </row>
    <row r="45" spans="1:19" s="135" customFormat="1" ht="19.5">
      <c r="A45" s="131" t="s">
        <v>38</v>
      </c>
      <c r="B45" s="132">
        <f t="shared" si="17"/>
        <v>355000</v>
      </c>
      <c r="C45" s="132">
        <f t="shared" si="17"/>
        <v>355000</v>
      </c>
      <c r="D45" s="132">
        <f>SUM(C45-B45)</f>
        <v>0</v>
      </c>
      <c r="E45" s="133">
        <v>0</v>
      </c>
      <c r="F45" s="134">
        <v>0</v>
      </c>
      <c r="G45" s="132">
        <f t="shared" si="20"/>
        <v>0</v>
      </c>
      <c r="H45" s="133">
        <v>135000</v>
      </c>
      <c r="I45" s="134">
        <v>177800</v>
      </c>
      <c r="J45" s="132">
        <f t="shared" si="21"/>
        <v>42800</v>
      </c>
      <c r="K45" s="133">
        <v>120000</v>
      </c>
      <c r="L45" s="134">
        <v>77200</v>
      </c>
      <c r="M45" s="132">
        <f t="shared" si="22"/>
        <v>-42800</v>
      </c>
      <c r="N45" s="133">
        <v>0</v>
      </c>
      <c r="O45" s="134">
        <v>0</v>
      </c>
      <c r="P45" s="132">
        <f t="shared" si="23"/>
        <v>0</v>
      </c>
      <c r="Q45" s="133">
        <v>100000</v>
      </c>
      <c r="R45" s="134">
        <v>100000</v>
      </c>
      <c r="S45" s="132">
        <f t="shared" si="24"/>
        <v>0</v>
      </c>
    </row>
    <row r="46" spans="1:20" s="135" customFormat="1" ht="19.5">
      <c r="A46" s="12" t="s">
        <v>39</v>
      </c>
      <c r="B46" s="123">
        <f t="shared" si="17"/>
        <v>75000</v>
      </c>
      <c r="C46" s="123">
        <f t="shared" si="17"/>
        <v>75000</v>
      </c>
      <c r="D46" s="123">
        <f t="shared" si="17"/>
        <v>0</v>
      </c>
      <c r="E46" s="124">
        <v>0</v>
      </c>
      <c r="F46" s="125">
        <v>0</v>
      </c>
      <c r="G46" s="123">
        <f t="shared" si="20"/>
        <v>0</v>
      </c>
      <c r="H46" s="124">
        <v>0</v>
      </c>
      <c r="I46" s="125">
        <v>0</v>
      </c>
      <c r="J46" s="123">
        <f t="shared" si="21"/>
        <v>0</v>
      </c>
      <c r="K46" s="124">
        <v>0</v>
      </c>
      <c r="L46" s="125">
        <v>0</v>
      </c>
      <c r="M46" s="123">
        <f t="shared" si="22"/>
        <v>0</v>
      </c>
      <c r="N46" s="124">
        <v>0</v>
      </c>
      <c r="O46" s="125">
        <v>0</v>
      </c>
      <c r="P46" s="123">
        <f t="shared" si="23"/>
        <v>0</v>
      </c>
      <c r="Q46" s="124">
        <v>75000</v>
      </c>
      <c r="R46" s="125">
        <v>75000</v>
      </c>
      <c r="S46" s="123">
        <f t="shared" si="24"/>
        <v>0</v>
      </c>
      <c r="T46" s="15"/>
    </row>
    <row r="47" spans="1:20" s="135" customFormat="1" ht="19.5">
      <c r="A47" s="12" t="s">
        <v>222</v>
      </c>
      <c r="B47" s="123">
        <f t="shared" si="17"/>
        <v>30700</v>
      </c>
      <c r="C47" s="123">
        <f t="shared" si="17"/>
        <v>30700</v>
      </c>
      <c r="D47" s="123">
        <f t="shared" si="17"/>
        <v>0</v>
      </c>
      <c r="E47" s="124">
        <v>0</v>
      </c>
      <c r="F47" s="125">
        <v>0</v>
      </c>
      <c r="G47" s="123">
        <f>SUM(F47-E47)</f>
        <v>0</v>
      </c>
      <c r="H47" s="124">
        <v>30700</v>
      </c>
      <c r="I47" s="125">
        <v>30700</v>
      </c>
      <c r="J47" s="123">
        <f>SUM(I47-H47)</f>
        <v>0</v>
      </c>
      <c r="K47" s="124">
        <v>0</v>
      </c>
      <c r="L47" s="125">
        <v>0</v>
      </c>
      <c r="M47" s="123">
        <f>SUM(L47-K47)</f>
        <v>0</v>
      </c>
      <c r="N47" s="124">
        <v>0</v>
      </c>
      <c r="O47" s="125">
        <v>0</v>
      </c>
      <c r="P47" s="123">
        <f>SUM(O47-N47)</f>
        <v>0</v>
      </c>
      <c r="Q47" s="124">
        <v>0</v>
      </c>
      <c r="R47" s="125">
        <v>0</v>
      </c>
      <c r="S47" s="123">
        <f>SUM(R47-Q47)</f>
        <v>0</v>
      </c>
      <c r="T47" s="15"/>
    </row>
    <row r="48" spans="1:20" s="135" customFormat="1" ht="19.5">
      <c r="A48" s="12" t="s">
        <v>40</v>
      </c>
      <c r="B48" s="123">
        <f t="shared" si="17"/>
        <v>1999</v>
      </c>
      <c r="C48" s="123">
        <f t="shared" si="17"/>
        <v>1999</v>
      </c>
      <c r="D48" s="123">
        <f t="shared" si="17"/>
        <v>0</v>
      </c>
      <c r="E48" s="124">
        <v>0</v>
      </c>
      <c r="F48" s="125">
        <v>0</v>
      </c>
      <c r="G48" s="123">
        <f t="shared" si="20"/>
        <v>0</v>
      </c>
      <c r="H48" s="124">
        <v>0</v>
      </c>
      <c r="I48" s="125">
        <v>0</v>
      </c>
      <c r="J48" s="123">
        <f t="shared" si="21"/>
        <v>0</v>
      </c>
      <c r="K48" s="124">
        <v>1999</v>
      </c>
      <c r="L48" s="125">
        <v>1999</v>
      </c>
      <c r="M48" s="123">
        <f t="shared" si="22"/>
        <v>0</v>
      </c>
      <c r="N48" s="124">
        <v>0</v>
      </c>
      <c r="O48" s="125">
        <v>0</v>
      </c>
      <c r="P48" s="123">
        <f t="shared" si="23"/>
        <v>0</v>
      </c>
      <c r="Q48" s="124">
        <v>0</v>
      </c>
      <c r="R48" s="125">
        <v>0</v>
      </c>
      <c r="S48" s="123">
        <f t="shared" si="24"/>
        <v>0</v>
      </c>
      <c r="T48" s="15"/>
    </row>
    <row r="49" spans="1:20" s="135" customFormat="1" ht="19.5">
      <c r="A49" s="11" t="s">
        <v>41</v>
      </c>
      <c r="B49" s="128">
        <f>SUM(B50,B51,B52,B53,B54,B55,B56)</f>
        <v>48688</v>
      </c>
      <c r="C49" s="128">
        <f aca="true" t="shared" si="26" ref="C49:S49">SUM(C50,C51,C52,C53,C54,C55,C56)</f>
        <v>48688</v>
      </c>
      <c r="D49" s="128">
        <f>SUM(D50,D51,D52,D53,D54,D55,D56)</f>
        <v>0</v>
      </c>
      <c r="E49" s="128">
        <f t="shared" si="26"/>
        <v>0</v>
      </c>
      <c r="F49" s="128">
        <f t="shared" si="26"/>
        <v>0</v>
      </c>
      <c r="G49" s="128">
        <f t="shared" si="26"/>
        <v>0</v>
      </c>
      <c r="H49" s="128">
        <f t="shared" si="26"/>
        <v>0</v>
      </c>
      <c r="I49" s="128">
        <f t="shared" si="26"/>
        <v>0</v>
      </c>
      <c r="J49" s="128">
        <f t="shared" si="26"/>
        <v>0</v>
      </c>
      <c r="K49" s="128">
        <f t="shared" si="26"/>
        <v>48688</v>
      </c>
      <c r="L49" s="128">
        <f t="shared" si="26"/>
        <v>48688</v>
      </c>
      <c r="M49" s="128">
        <f t="shared" si="26"/>
        <v>0</v>
      </c>
      <c r="N49" s="128">
        <f t="shared" si="26"/>
        <v>0</v>
      </c>
      <c r="O49" s="128">
        <f t="shared" si="26"/>
        <v>0</v>
      </c>
      <c r="P49" s="128">
        <f t="shared" si="26"/>
        <v>0</v>
      </c>
      <c r="Q49" s="128">
        <f t="shared" si="26"/>
        <v>0</v>
      </c>
      <c r="R49" s="128">
        <f t="shared" si="26"/>
        <v>0</v>
      </c>
      <c r="S49" s="128">
        <f t="shared" si="26"/>
        <v>0</v>
      </c>
      <c r="T49" s="15"/>
    </row>
    <row r="50" spans="1:20" s="135" customFormat="1" ht="19.5">
      <c r="A50" s="12" t="s">
        <v>42</v>
      </c>
      <c r="B50" s="123">
        <f t="shared" si="17"/>
        <v>34700</v>
      </c>
      <c r="C50" s="123">
        <f t="shared" si="17"/>
        <v>34700</v>
      </c>
      <c r="D50" s="123">
        <f t="shared" si="17"/>
        <v>0</v>
      </c>
      <c r="E50" s="124">
        <v>0</v>
      </c>
      <c r="F50" s="125">
        <v>0</v>
      </c>
      <c r="G50" s="123">
        <f t="shared" si="20"/>
        <v>0</v>
      </c>
      <c r="H50" s="124">
        <v>0</v>
      </c>
      <c r="I50" s="125">
        <v>0</v>
      </c>
      <c r="J50" s="123">
        <f t="shared" si="21"/>
        <v>0</v>
      </c>
      <c r="K50" s="124">
        <v>34700</v>
      </c>
      <c r="L50" s="125">
        <v>34700</v>
      </c>
      <c r="M50" s="123">
        <f t="shared" si="22"/>
        <v>0</v>
      </c>
      <c r="N50" s="124">
        <v>0</v>
      </c>
      <c r="O50" s="125">
        <v>0</v>
      </c>
      <c r="P50" s="123">
        <f t="shared" si="23"/>
        <v>0</v>
      </c>
      <c r="Q50" s="124">
        <v>0</v>
      </c>
      <c r="R50" s="125">
        <v>0</v>
      </c>
      <c r="S50" s="123">
        <f t="shared" si="24"/>
        <v>0</v>
      </c>
      <c r="T50" s="15"/>
    </row>
    <row r="51" spans="1:20" s="135" customFormat="1" ht="19.5">
      <c r="A51" s="12" t="s">
        <v>43</v>
      </c>
      <c r="B51" s="123">
        <f t="shared" si="17"/>
        <v>5000</v>
      </c>
      <c r="C51" s="123">
        <f t="shared" si="17"/>
        <v>5000</v>
      </c>
      <c r="D51" s="123">
        <f t="shared" si="17"/>
        <v>0</v>
      </c>
      <c r="E51" s="124">
        <v>0</v>
      </c>
      <c r="F51" s="125">
        <v>0</v>
      </c>
      <c r="G51" s="123">
        <f t="shared" si="20"/>
        <v>0</v>
      </c>
      <c r="H51" s="124">
        <v>0</v>
      </c>
      <c r="I51" s="125">
        <v>0</v>
      </c>
      <c r="J51" s="123">
        <f t="shared" si="21"/>
        <v>0</v>
      </c>
      <c r="K51" s="124">
        <v>5000</v>
      </c>
      <c r="L51" s="125">
        <v>5000</v>
      </c>
      <c r="M51" s="123">
        <f t="shared" si="22"/>
        <v>0</v>
      </c>
      <c r="N51" s="124">
        <v>0</v>
      </c>
      <c r="O51" s="125">
        <v>0</v>
      </c>
      <c r="P51" s="123">
        <f t="shared" si="23"/>
        <v>0</v>
      </c>
      <c r="Q51" s="124">
        <v>0</v>
      </c>
      <c r="R51" s="125">
        <v>0</v>
      </c>
      <c r="S51" s="123">
        <f t="shared" si="24"/>
        <v>0</v>
      </c>
      <c r="T51" s="15"/>
    </row>
    <row r="52" spans="1:20" s="135" customFormat="1" ht="19.5">
      <c r="A52" s="12" t="s">
        <v>44</v>
      </c>
      <c r="B52" s="123">
        <f t="shared" si="17"/>
        <v>1000</v>
      </c>
      <c r="C52" s="123">
        <f t="shared" si="17"/>
        <v>1000</v>
      </c>
      <c r="D52" s="123">
        <f t="shared" si="17"/>
        <v>0</v>
      </c>
      <c r="E52" s="124">
        <v>0</v>
      </c>
      <c r="F52" s="125">
        <v>0</v>
      </c>
      <c r="G52" s="123">
        <f t="shared" si="20"/>
        <v>0</v>
      </c>
      <c r="H52" s="124">
        <v>0</v>
      </c>
      <c r="I52" s="125">
        <v>0</v>
      </c>
      <c r="J52" s="123">
        <f t="shared" si="21"/>
        <v>0</v>
      </c>
      <c r="K52" s="124">
        <v>1000</v>
      </c>
      <c r="L52" s="125">
        <v>1000</v>
      </c>
      <c r="M52" s="123">
        <f t="shared" si="22"/>
        <v>0</v>
      </c>
      <c r="N52" s="124">
        <v>0</v>
      </c>
      <c r="O52" s="125">
        <v>0</v>
      </c>
      <c r="P52" s="123">
        <f t="shared" si="23"/>
        <v>0</v>
      </c>
      <c r="Q52" s="124">
        <v>0</v>
      </c>
      <c r="R52" s="125">
        <v>0</v>
      </c>
      <c r="S52" s="123">
        <f t="shared" si="24"/>
        <v>0</v>
      </c>
      <c r="T52" s="15"/>
    </row>
    <row r="53" spans="1:20" s="135" customFormat="1" ht="19.5" hidden="1">
      <c r="A53" s="12" t="s">
        <v>45</v>
      </c>
      <c r="B53" s="123">
        <f t="shared" si="17"/>
        <v>0</v>
      </c>
      <c r="C53" s="123">
        <f t="shared" si="17"/>
        <v>0</v>
      </c>
      <c r="D53" s="123">
        <f t="shared" si="17"/>
        <v>0</v>
      </c>
      <c r="E53" s="124">
        <v>0</v>
      </c>
      <c r="F53" s="125">
        <v>0</v>
      </c>
      <c r="G53" s="123">
        <f t="shared" si="20"/>
        <v>0</v>
      </c>
      <c r="H53" s="124">
        <v>0</v>
      </c>
      <c r="I53" s="125">
        <v>0</v>
      </c>
      <c r="J53" s="123">
        <f t="shared" si="21"/>
        <v>0</v>
      </c>
      <c r="K53" s="124">
        <v>0</v>
      </c>
      <c r="L53" s="125">
        <v>0</v>
      </c>
      <c r="M53" s="123">
        <f t="shared" si="22"/>
        <v>0</v>
      </c>
      <c r="N53" s="124">
        <v>0</v>
      </c>
      <c r="O53" s="125">
        <v>0</v>
      </c>
      <c r="P53" s="123">
        <f t="shared" si="23"/>
        <v>0</v>
      </c>
      <c r="Q53" s="124">
        <v>0</v>
      </c>
      <c r="R53" s="125">
        <v>0</v>
      </c>
      <c r="S53" s="123">
        <f t="shared" si="24"/>
        <v>0</v>
      </c>
      <c r="T53" s="15"/>
    </row>
    <row r="54" spans="1:20" s="135" customFormat="1" ht="19.5">
      <c r="A54" s="12" t="s">
        <v>46</v>
      </c>
      <c r="B54" s="123">
        <f t="shared" si="17"/>
        <v>4989</v>
      </c>
      <c r="C54" s="123">
        <f t="shared" si="17"/>
        <v>4989</v>
      </c>
      <c r="D54" s="123">
        <f t="shared" si="17"/>
        <v>0</v>
      </c>
      <c r="E54" s="124">
        <v>0</v>
      </c>
      <c r="F54" s="125">
        <v>0</v>
      </c>
      <c r="G54" s="123">
        <f t="shared" si="20"/>
        <v>0</v>
      </c>
      <c r="H54" s="124">
        <v>0</v>
      </c>
      <c r="I54" s="125">
        <v>0</v>
      </c>
      <c r="J54" s="123">
        <f t="shared" si="21"/>
        <v>0</v>
      </c>
      <c r="K54" s="124">
        <v>4989</v>
      </c>
      <c r="L54" s="125">
        <v>4989</v>
      </c>
      <c r="M54" s="123">
        <f t="shared" si="22"/>
        <v>0</v>
      </c>
      <c r="N54" s="124">
        <v>0</v>
      </c>
      <c r="O54" s="125">
        <v>0</v>
      </c>
      <c r="P54" s="123">
        <f t="shared" si="23"/>
        <v>0</v>
      </c>
      <c r="Q54" s="124">
        <v>0</v>
      </c>
      <c r="R54" s="125">
        <v>0</v>
      </c>
      <c r="S54" s="123">
        <f t="shared" si="24"/>
        <v>0</v>
      </c>
      <c r="T54" s="15"/>
    </row>
    <row r="55" spans="1:20" s="135" customFormat="1" ht="19.5">
      <c r="A55" s="12" t="s">
        <v>47</v>
      </c>
      <c r="B55" s="123">
        <f t="shared" si="17"/>
        <v>1999</v>
      </c>
      <c r="C55" s="123">
        <f t="shared" si="17"/>
        <v>1999</v>
      </c>
      <c r="D55" s="123">
        <f t="shared" si="17"/>
        <v>0</v>
      </c>
      <c r="E55" s="124">
        <v>0</v>
      </c>
      <c r="F55" s="125">
        <v>0</v>
      </c>
      <c r="G55" s="123">
        <f t="shared" si="20"/>
        <v>0</v>
      </c>
      <c r="H55" s="124">
        <v>0</v>
      </c>
      <c r="I55" s="125">
        <v>0</v>
      </c>
      <c r="J55" s="123">
        <f t="shared" si="21"/>
        <v>0</v>
      </c>
      <c r="K55" s="124">
        <v>1999</v>
      </c>
      <c r="L55" s="125">
        <v>1999</v>
      </c>
      <c r="M55" s="123">
        <f t="shared" si="22"/>
        <v>0</v>
      </c>
      <c r="N55" s="124">
        <v>0</v>
      </c>
      <c r="O55" s="125">
        <v>0</v>
      </c>
      <c r="P55" s="123">
        <f t="shared" si="23"/>
        <v>0</v>
      </c>
      <c r="Q55" s="124">
        <v>0</v>
      </c>
      <c r="R55" s="125">
        <v>0</v>
      </c>
      <c r="S55" s="123">
        <f t="shared" si="24"/>
        <v>0</v>
      </c>
      <c r="T55" s="15"/>
    </row>
    <row r="56" spans="1:20" s="135" customFormat="1" ht="19.5">
      <c r="A56" s="12" t="s">
        <v>84</v>
      </c>
      <c r="B56" s="123">
        <f t="shared" si="17"/>
        <v>1000</v>
      </c>
      <c r="C56" s="123">
        <f t="shared" si="17"/>
        <v>1000</v>
      </c>
      <c r="D56" s="123">
        <f t="shared" si="17"/>
        <v>0</v>
      </c>
      <c r="E56" s="124">
        <v>0</v>
      </c>
      <c r="F56" s="125">
        <v>0</v>
      </c>
      <c r="G56" s="123">
        <f>SUM(F56-E56)</f>
        <v>0</v>
      </c>
      <c r="H56" s="124">
        <v>0</v>
      </c>
      <c r="I56" s="125">
        <v>0</v>
      </c>
      <c r="J56" s="123">
        <f>SUM(I56-H56)</f>
        <v>0</v>
      </c>
      <c r="K56" s="124">
        <v>1000</v>
      </c>
      <c r="L56" s="125">
        <v>1000</v>
      </c>
      <c r="M56" s="123">
        <f>SUM(L56-K56)</f>
        <v>0</v>
      </c>
      <c r="N56" s="124">
        <v>0</v>
      </c>
      <c r="O56" s="125">
        <v>0</v>
      </c>
      <c r="P56" s="123">
        <f>SUM(O56-N56)</f>
        <v>0</v>
      </c>
      <c r="Q56" s="124">
        <v>0</v>
      </c>
      <c r="R56" s="125">
        <v>0</v>
      </c>
      <c r="S56" s="123">
        <f>SUM(R56-Q56)</f>
        <v>0</v>
      </c>
      <c r="T56" s="15"/>
    </row>
    <row r="57" spans="1:20" s="152" customFormat="1" ht="19.5">
      <c r="A57" s="11" t="s">
        <v>12</v>
      </c>
      <c r="B57" s="128">
        <f aca="true" t="shared" si="27" ref="B57:S57">SUM(B58,B60,B80)</f>
        <v>1708098</v>
      </c>
      <c r="C57" s="128">
        <f t="shared" si="27"/>
        <v>1708098</v>
      </c>
      <c r="D57" s="128">
        <f t="shared" si="27"/>
        <v>0</v>
      </c>
      <c r="E57" s="128">
        <f t="shared" si="27"/>
        <v>198300</v>
      </c>
      <c r="F57" s="128">
        <f t="shared" si="27"/>
        <v>198300</v>
      </c>
      <c r="G57" s="128">
        <f t="shared" si="27"/>
        <v>0</v>
      </c>
      <c r="H57" s="128">
        <f t="shared" si="27"/>
        <v>265000</v>
      </c>
      <c r="I57" s="128">
        <f t="shared" si="27"/>
        <v>265000</v>
      </c>
      <c r="J57" s="128">
        <f t="shared" si="27"/>
        <v>0</v>
      </c>
      <c r="K57" s="128">
        <f t="shared" si="27"/>
        <v>1084998</v>
      </c>
      <c r="L57" s="128">
        <f t="shared" si="27"/>
        <v>1084998</v>
      </c>
      <c r="M57" s="128">
        <f t="shared" si="27"/>
        <v>0</v>
      </c>
      <c r="N57" s="128">
        <f t="shared" si="27"/>
        <v>0</v>
      </c>
      <c r="O57" s="128">
        <f t="shared" si="27"/>
        <v>0</v>
      </c>
      <c r="P57" s="128">
        <f t="shared" si="27"/>
        <v>0</v>
      </c>
      <c r="Q57" s="128">
        <f t="shared" si="27"/>
        <v>159800</v>
      </c>
      <c r="R57" s="128">
        <f t="shared" si="27"/>
        <v>159800</v>
      </c>
      <c r="S57" s="128">
        <f t="shared" si="27"/>
        <v>0</v>
      </c>
      <c r="T57" s="16"/>
    </row>
    <row r="58" spans="1:20" s="152" customFormat="1" ht="19.5">
      <c r="A58" s="11" t="s">
        <v>35</v>
      </c>
      <c r="B58" s="128">
        <f aca="true" t="shared" si="28" ref="B58:S58">SUM(B59)</f>
        <v>249736</v>
      </c>
      <c r="C58" s="128">
        <f t="shared" si="28"/>
        <v>249736</v>
      </c>
      <c r="D58" s="128">
        <f t="shared" si="28"/>
        <v>0</v>
      </c>
      <c r="E58" s="128">
        <f t="shared" si="28"/>
        <v>0</v>
      </c>
      <c r="F58" s="128">
        <f t="shared" si="28"/>
        <v>0</v>
      </c>
      <c r="G58" s="128">
        <f t="shared" si="28"/>
        <v>0</v>
      </c>
      <c r="H58" s="128">
        <f t="shared" si="28"/>
        <v>0</v>
      </c>
      <c r="I58" s="128">
        <f t="shared" si="28"/>
        <v>0</v>
      </c>
      <c r="J58" s="128">
        <f t="shared" si="28"/>
        <v>0</v>
      </c>
      <c r="K58" s="128">
        <f t="shared" si="28"/>
        <v>249736</v>
      </c>
      <c r="L58" s="128">
        <f t="shared" si="28"/>
        <v>249736</v>
      </c>
      <c r="M58" s="128">
        <f t="shared" si="28"/>
        <v>0</v>
      </c>
      <c r="N58" s="128">
        <f t="shared" si="28"/>
        <v>0</v>
      </c>
      <c r="O58" s="128">
        <f t="shared" si="28"/>
        <v>0</v>
      </c>
      <c r="P58" s="128">
        <f t="shared" si="28"/>
        <v>0</v>
      </c>
      <c r="Q58" s="128">
        <f t="shared" si="28"/>
        <v>0</v>
      </c>
      <c r="R58" s="128">
        <f t="shared" si="28"/>
        <v>0</v>
      </c>
      <c r="S58" s="128">
        <f t="shared" si="28"/>
        <v>0</v>
      </c>
      <c r="T58" s="16"/>
    </row>
    <row r="59" spans="1:20" s="152" customFormat="1" ht="19.5">
      <c r="A59" s="12" t="s">
        <v>36</v>
      </c>
      <c r="B59" s="123">
        <f aca="true" t="shared" si="29" ref="B59:D79">SUM(E59,H59,K59,N59,Q59)</f>
        <v>249736</v>
      </c>
      <c r="C59" s="123">
        <f t="shared" si="29"/>
        <v>249736</v>
      </c>
      <c r="D59" s="123">
        <f t="shared" si="29"/>
        <v>0</v>
      </c>
      <c r="E59" s="124">
        <v>0</v>
      </c>
      <c r="F59" s="126">
        <v>0</v>
      </c>
      <c r="G59" s="123">
        <f aca="true" t="shared" si="30" ref="G59:G79">SUM(F59-E59)</f>
        <v>0</v>
      </c>
      <c r="H59" s="124">
        <v>0</v>
      </c>
      <c r="I59" s="126">
        <v>0</v>
      </c>
      <c r="J59" s="123">
        <f aca="true" t="shared" si="31" ref="J59:J79">SUM(I59-H59)</f>
        <v>0</v>
      </c>
      <c r="K59" s="124">
        <v>249736</v>
      </c>
      <c r="L59" s="126">
        <v>249736</v>
      </c>
      <c r="M59" s="123">
        <f aca="true" t="shared" si="32" ref="M59:M79">SUM(L59-K59)</f>
        <v>0</v>
      </c>
      <c r="N59" s="124">
        <v>0</v>
      </c>
      <c r="O59" s="126">
        <v>0</v>
      </c>
      <c r="P59" s="123">
        <f aca="true" t="shared" si="33" ref="P59:P79">SUM(O59-N59)</f>
        <v>0</v>
      </c>
      <c r="Q59" s="124">
        <v>0</v>
      </c>
      <c r="R59" s="126">
        <v>0</v>
      </c>
      <c r="S59" s="123">
        <f aca="true" t="shared" si="34" ref="S59:S79">SUM(R59-Q59)</f>
        <v>0</v>
      </c>
      <c r="T59" s="16"/>
    </row>
    <row r="60" spans="1:20" s="152" customFormat="1" ht="19.5">
      <c r="A60" s="11" t="s">
        <v>37</v>
      </c>
      <c r="B60" s="128">
        <f aca="true" t="shared" si="35" ref="B60:S60">SUM(B61,B62,B63,B64,B65,B66,B67,B68,B69,B70,B71,B72,B74,B73,B75,B76,B77,B78,B79)</f>
        <v>1455862</v>
      </c>
      <c r="C60" s="128">
        <f t="shared" si="35"/>
        <v>1455862</v>
      </c>
      <c r="D60" s="128">
        <f t="shared" si="35"/>
        <v>0</v>
      </c>
      <c r="E60" s="128">
        <f t="shared" si="35"/>
        <v>198300</v>
      </c>
      <c r="F60" s="128">
        <f t="shared" si="35"/>
        <v>198300</v>
      </c>
      <c r="G60" s="128">
        <f t="shared" si="35"/>
        <v>0</v>
      </c>
      <c r="H60" s="128">
        <f t="shared" si="35"/>
        <v>264500</v>
      </c>
      <c r="I60" s="128">
        <f t="shared" si="35"/>
        <v>264500</v>
      </c>
      <c r="J60" s="128">
        <f t="shared" si="35"/>
        <v>0</v>
      </c>
      <c r="K60" s="128">
        <f t="shared" si="35"/>
        <v>833262</v>
      </c>
      <c r="L60" s="128">
        <f t="shared" si="35"/>
        <v>833262</v>
      </c>
      <c r="M60" s="128">
        <f t="shared" si="35"/>
        <v>0</v>
      </c>
      <c r="N60" s="128">
        <f t="shared" si="35"/>
        <v>0</v>
      </c>
      <c r="O60" s="128">
        <f t="shared" si="35"/>
        <v>0</v>
      </c>
      <c r="P60" s="128">
        <f t="shared" si="35"/>
        <v>0</v>
      </c>
      <c r="Q60" s="128">
        <f t="shared" si="35"/>
        <v>159800</v>
      </c>
      <c r="R60" s="128">
        <f t="shared" si="35"/>
        <v>159800</v>
      </c>
      <c r="S60" s="128">
        <f t="shared" si="35"/>
        <v>0</v>
      </c>
      <c r="T60" s="16"/>
    </row>
    <row r="61" spans="1:20" s="152" customFormat="1" ht="19.5">
      <c r="A61" s="12" t="s">
        <v>48</v>
      </c>
      <c r="B61" s="123">
        <f t="shared" si="29"/>
        <v>20000</v>
      </c>
      <c r="C61" s="123">
        <f t="shared" si="29"/>
        <v>20000</v>
      </c>
      <c r="D61" s="123">
        <f t="shared" si="29"/>
        <v>0</v>
      </c>
      <c r="E61" s="124">
        <v>0</v>
      </c>
      <c r="F61" s="126">
        <v>0</v>
      </c>
      <c r="G61" s="123">
        <f t="shared" si="30"/>
        <v>0</v>
      </c>
      <c r="H61" s="124">
        <v>0</v>
      </c>
      <c r="I61" s="126">
        <v>0</v>
      </c>
      <c r="J61" s="123">
        <f t="shared" si="31"/>
        <v>0</v>
      </c>
      <c r="K61" s="124">
        <v>0</v>
      </c>
      <c r="L61" s="126">
        <v>0</v>
      </c>
      <c r="M61" s="123">
        <f t="shared" si="32"/>
        <v>0</v>
      </c>
      <c r="N61" s="124">
        <v>0</v>
      </c>
      <c r="O61" s="126">
        <v>0</v>
      </c>
      <c r="P61" s="123">
        <f t="shared" si="33"/>
        <v>0</v>
      </c>
      <c r="Q61" s="124">
        <v>20000</v>
      </c>
      <c r="R61" s="126">
        <v>20000</v>
      </c>
      <c r="S61" s="123">
        <f t="shared" si="34"/>
        <v>0</v>
      </c>
      <c r="T61" s="16"/>
    </row>
    <row r="62" spans="1:20" s="153" customFormat="1" ht="19.5">
      <c r="A62" s="12" t="s">
        <v>49</v>
      </c>
      <c r="B62" s="123">
        <f t="shared" si="29"/>
        <v>32000</v>
      </c>
      <c r="C62" s="123">
        <f t="shared" si="29"/>
        <v>32000</v>
      </c>
      <c r="D62" s="123">
        <f t="shared" si="29"/>
        <v>0</v>
      </c>
      <c r="E62" s="124">
        <v>0</v>
      </c>
      <c r="F62" s="126">
        <v>0</v>
      </c>
      <c r="G62" s="123">
        <f t="shared" si="30"/>
        <v>0</v>
      </c>
      <c r="H62" s="124">
        <v>0</v>
      </c>
      <c r="I62" s="126">
        <v>0</v>
      </c>
      <c r="J62" s="123">
        <f t="shared" si="31"/>
        <v>0</v>
      </c>
      <c r="K62" s="124">
        <v>0</v>
      </c>
      <c r="L62" s="126">
        <v>0</v>
      </c>
      <c r="M62" s="123">
        <f t="shared" si="32"/>
        <v>0</v>
      </c>
      <c r="N62" s="124">
        <v>0</v>
      </c>
      <c r="O62" s="126">
        <v>0</v>
      </c>
      <c r="P62" s="123">
        <f t="shared" si="33"/>
        <v>0</v>
      </c>
      <c r="Q62" s="124">
        <v>32000</v>
      </c>
      <c r="R62" s="126">
        <v>32000</v>
      </c>
      <c r="S62" s="123">
        <f t="shared" si="34"/>
        <v>0</v>
      </c>
      <c r="T62" s="17"/>
    </row>
    <row r="63" spans="1:20" s="152" customFormat="1" ht="19.5">
      <c r="A63" s="12" t="s">
        <v>50</v>
      </c>
      <c r="B63" s="123">
        <f t="shared" si="29"/>
        <v>174800</v>
      </c>
      <c r="C63" s="123">
        <f t="shared" si="29"/>
        <v>174800</v>
      </c>
      <c r="D63" s="123">
        <f t="shared" si="29"/>
        <v>0</v>
      </c>
      <c r="E63" s="124">
        <v>65000</v>
      </c>
      <c r="F63" s="126">
        <v>65000</v>
      </c>
      <c r="G63" s="123">
        <f t="shared" si="30"/>
        <v>0</v>
      </c>
      <c r="H63" s="124">
        <v>37000</v>
      </c>
      <c r="I63" s="126">
        <v>37000</v>
      </c>
      <c r="J63" s="123">
        <f t="shared" si="31"/>
        <v>0</v>
      </c>
      <c r="K63" s="124">
        <v>65000</v>
      </c>
      <c r="L63" s="126">
        <v>65000</v>
      </c>
      <c r="M63" s="123">
        <f t="shared" si="32"/>
        <v>0</v>
      </c>
      <c r="N63" s="124">
        <v>0</v>
      </c>
      <c r="O63" s="126">
        <v>0</v>
      </c>
      <c r="P63" s="123">
        <f t="shared" si="33"/>
        <v>0</v>
      </c>
      <c r="Q63" s="124">
        <v>7800</v>
      </c>
      <c r="R63" s="126">
        <v>7800</v>
      </c>
      <c r="S63" s="123">
        <f t="shared" si="34"/>
        <v>0</v>
      </c>
      <c r="T63" s="16"/>
    </row>
    <row r="64" spans="1:20" s="152" customFormat="1" ht="19.5">
      <c r="A64" s="12" t="s">
        <v>51</v>
      </c>
      <c r="B64" s="123">
        <f t="shared" si="29"/>
        <v>105800</v>
      </c>
      <c r="C64" s="123">
        <f t="shared" si="29"/>
        <v>105800</v>
      </c>
      <c r="D64" s="123">
        <f t="shared" si="29"/>
        <v>0</v>
      </c>
      <c r="E64" s="124">
        <v>54200</v>
      </c>
      <c r="F64" s="126">
        <v>54200</v>
      </c>
      <c r="G64" s="123">
        <f t="shared" si="30"/>
        <v>0</v>
      </c>
      <c r="H64" s="124">
        <v>10000</v>
      </c>
      <c r="I64" s="126">
        <v>10000</v>
      </c>
      <c r="J64" s="123">
        <f t="shared" si="31"/>
        <v>0</v>
      </c>
      <c r="K64" s="124">
        <v>26600</v>
      </c>
      <c r="L64" s="126">
        <v>26600</v>
      </c>
      <c r="M64" s="123">
        <f t="shared" si="32"/>
        <v>0</v>
      </c>
      <c r="N64" s="124">
        <v>0</v>
      </c>
      <c r="O64" s="126">
        <v>0</v>
      </c>
      <c r="P64" s="123">
        <f t="shared" si="33"/>
        <v>0</v>
      </c>
      <c r="Q64" s="124">
        <v>15000</v>
      </c>
      <c r="R64" s="126">
        <v>15000</v>
      </c>
      <c r="S64" s="123">
        <f t="shared" si="34"/>
        <v>0</v>
      </c>
      <c r="T64" s="16"/>
    </row>
    <row r="65" spans="1:20" s="152" customFormat="1" ht="19.5">
      <c r="A65" s="13" t="s">
        <v>52</v>
      </c>
      <c r="B65" s="123">
        <f t="shared" si="29"/>
        <v>199100</v>
      </c>
      <c r="C65" s="123">
        <f t="shared" si="29"/>
        <v>199100</v>
      </c>
      <c r="D65" s="123">
        <f>SUM(C65-B65)</f>
        <v>0</v>
      </c>
      <c r="E65" s="124">
        <v>24100</v>
      </c>
      <c r="F65" s="124">
        <v>24100</v>
      </c>
      <c r="G65" s="123">
        <f t="shared" si="30"/>
        <v>0</v>
      </c>
      <c r="H65" s="124">
        <v>65000</v>
      </c>
      <c r="I65" s="126">
        <v>65000</v>
      </c>
      <c r="J65" s="123">
        <f t="shared" si="31"/>
        <v>0</v>
      </c>
      <c r="K65" s="124">
        <v>80000</v>
      </c>
      <c r="L65" s="126">
        <v>80000</v>
      </c>
      <c r="M65" s="123">
        <f t="shared" si="32"/>
        <v>0</v>
      </c>
      <c r="N65" s="124">
        <v>0</v>
      </c>
      <c r="O65" s="126">
        <v>0</v>
      </c>
      <c r="P65" s="123">
        <f t="shared" si="33"/>
        <v>0</v>
      </c>
      <c r="Q65" s="124">
        <v>30000</v>
      </c>
      <c r="R65" s="126">
        <v>30000</v>
      </c>
      <c r="S65" s="123">
        <f t="shared" si="34"/>
        <v>0</v>
      </c>
      <c r="T65" s="16"/>
    </row>
    <row r="66" spans="1:20" s="152" customFormat="1" ht="19.5">
      <c r="A66" s="13" t="s">
        <v>53</v>
      </c>
      <c r="B66" s="123">
        <f t="shared" si="29"/>
        <v>84200</v>
      </c>
      <c r="C66" s="123">
        <f t="shared" si="29"/>
        <v>84200</v>
      </c>
      <c r="D66" s="123">
        <f t="shared" si="29"/>
        <v>0</v>
      </c>
      <c r="E66" s="124">
        <v>0</v>
      </c>
      <c r="F66" s="126">
        <v>0</v>
      </c>
      <c r="G66" s="123">
        <f t="shared" si="30"/>
        <v>0</v>
      </c>
      <c r="H66" s="124">
        <v>48000</v>
      </c>
      <c r="I66" s="126">
        <v>48000</v>
      </c>
      <c r="J66" s="123">
        <f t="shared" si="31"/>
        <v>0</v>
      </c>
      <c r="K66" s="124">
        <v>36200</v>
      </c>
      <c r="L66" s="126">
        <v>36200</v>
      </c>
      <c r="M66" s="123">
        <f t="shared" si="32"/>
        <v>0</v>
      </c>
      <c r="N66" s="124">
        <v>0</v>
      </c>
      <c r="O66" s="126">
        <v>0</v>
      </c>
      <c r="P66" s="123">
        <f t="shared" si="33"/>
        <v>0</v>
      </c>
      <c r="Q66" s="124">
        <v>0</v>
      </c>
      <c r="R66" s="126">
        <v>0</v>
      </c>
      <c r="S66" s="123">
        <f t="shared" si="34"/>
        <v>0</v>
      </c>
      <c r="T66" s="16"/>
    </row>
    <row r="67" spans="1:20" s="152" customFormat="1" ht="19.5">
      <c r="A67" s="13" t="s">
        <v>54</v>
      </c>
      <c r="B67" s="123">
        <f t="shared" si="29"/>
        <v>105000</v>
      </c>
      <c r="C67" s="123">
        <f t="shared" si="29"/>
        <v>105000</v>
      </c>
      <c r="D67" s="123">
        <f t="shared" si="29"/>
        <v>0</v>
      </c>
      <c r="E67" s="124">
        <v>30000</v>
      </c>
      <c r="F67" s="126">
        <v>30000</v>
      </c>
      <c r="G67" s="123">
        <f t="shared" si="30"/>
        <v>0</v>
      </c>
      <c r="H67" s="124">
        <v>5000</v>
      </c>
      <c r="I67" s="126">
        <v>5000</v>
      </c>
      <c r="J67" s="123">
        <f t="shared" si="31"/>
        <v>0</v>
      </c>
      <c r="K67" s="124">
        <v>50000</v>
      </c>
      <c r="L67" s="126">
        <v>50000</v>
      </c>
      <c r="M67" s="123">
        <f t="shared" si="32"/>
        <v>0</v>
      </c>
      <c r="N67" s="124">
        <v>0</v>
      </c>
      <c r="O67" s="126">
        <v>0</v>
      </c>
      <c r="P67" s="123">
        <f t="shared" si="33"/>
        <v>0</v>
      </c>
      <c r="Q67" s="124">
        <v>20000</v>
      </c>
      <c r="R67" s="126">
        <v>20000</v>
      </c>
      <c r="S67" s="123">
        <f t="shared" si="34"/>
        <v>0</v>
      </c>
      <c r="T67" s="16"/>
    </row>
    <row r="68" spans="1:20" s="152" customFormat="1" ht="19.5">
      <c r="A68" s="13" t="s">
        <v>55</v>
      </c>
      <c r="B68" s="123">
        <f t="shared" si="29"/>
        <v>35000</v>
      </c>
      <c r="C68" s="123">
        <f t="shared" si="29"/>
        <v>35000</v>
      </c>
      <c r="D68" s="123">
        <f t="shared" si="29"/>
        <v>0</v>
      </c>
      <c r="E68" s="124">
        <v>0</v>
      </c>
      <c r="F68" s="126">
        <v>0</v>
      </c>
      <c r="G68" s="123">
        <f t="shared" si="30"/>
        <v>0</v>
      </c>
      <c r="H68" s="124">
        <v>0</v>
      </c>
      <c r="I68" s="126">
        <v>0</v>
      </c>
      <c r="J68" s="123">
        <f t="shared" si="31"/>
        <v>0</v>
      </c>
      <c r="K68" s="124">
        <v>0</v>
      </c>
      <c r="L68" s="126">
        <v>0</v>
      </c>
      <c r="M68" s="123">
        <f t="shared" si="32"/>
        <v>0</v>
      </c>
      <c r="N68" s="124">
        <v>0</v>
      </c>
      <c r="O68" s="126">
        <v>0</v>
      </c>
      <c r="P68" s="123">
        <f t="shared" si="33"/>
        <v>0</v>
      </c>
      <c r="Q68" s="124">
        <v>35000</v>
      </c>
      <c r="R68" s="126">
        <v>35000</v>
      </c>
      <c r="S68" s="123">
        <f t="shared" si="34"/>
        <v>0</v>
      </c>
      <c r="T68" s="16"/>
    </row>
    <row r="69" spans="1:20" s="152" customFormat="1" ht="19.5">
      <c r="A69" s="13" t="s">
        <v>56</v>
      </c>
      <c r="B69" s="123">
        <f t="shared" si="29"/>
        <v>32500</v>
      </c>
      <c r="C69" s="123">
        <f t="shared" si="29"/>
        <v>32500</v>
      </c>
      <c r="D69" s="123">
        <f t="shared" si="29"/>
        <v>0</v>
      </c>
      <c r="E69" s="124">
        <v>0</v>
      </c>
      <c r="F69" s="126">
        <v>0</v>
      </c>
      <c r="G69" s="123">
        <f t="shared" si="30"/>
        <v>0</v>
      </c>
      <c r="H69" s="124">
        <v>32500</v>
      </c>
      <c r="I69" s="126">
        <v>32500</v>
      </c>
      <c r="J69" s="123">
        <f t="shared" si="31"/>
        <v>0</v>
      </c>
      <c r="K69" s="124">
        <v>0</v>
      </c>
      <c r="L69" s="126">
        <v>0</v>
      </c>
      <c r="M69" s="123">
        <f t="shared" si="32"/>
        <v>0</v>
      </c>
      <c r="N69" s="124">
        <v>0</v>
      </c>
      <c r="O69" s="126">
        <v>0</v>
      </c>
      <c r="P69" s="123">
        <f t="shared" si="33"/>
        <v>0</v>
      </c>
      <c r="Q69" s="124">
        <v>0</v>
      </c>
      <c r="R69" s="126">
        <v>0</v>
      </c>
      <c r="S69" s="123">
        <f t="shared" si="34"/>
        <v>0</v>
      </c>
      <c r="T69" s="16"/>
    </row>
    <row r="70" spans="1:20" s="152" customFormat="1" ht="19.5">
      <c r="A70" s="13" t="s">
        <v>57</v>
      </c>
      <c r="B70" s="123">
        <f t="shared" si="29"/>
        <v>120000</v>
      </c>
      <c r="C70" s="123">
        <f t="shared" si="29"/>
        <v>120000</v>
      </c>
      <c r="D70" s="123">
        <f t="shared" si="29"/>
        <v>0</v>
      </c>
      <c r="E70" s="124">
        <v>25000</v>
      </c>
      <c r="F70" s="126">
        <v>25000</v>
      </c>
      <c r="G70" s="123">
        <f t="shared" si="30"/>
        <v>0</v>
      </c>
      <c r="H70" s="124">
        <v>25000</v>
      </c>
      <c r="I70" s="126">
        <v>25000</v>
      </c>
      <c r="J70" s="123">
        <f t="shared" si="31"/>
        <v>0</v>
      </c>
      <c r="K70" s="124">
        <v>70000</v>
      </c>
      <c r="L70" s="126">
        <v>70000</v>
      </c>
      <c r="M70" s="123">
        <f t="shared" si="32"/>
        <v>0</v>
      </c>
      <c r="N70" s="124">
        <v>0</v>
      </c>
      <c r="O70" s="126">
        <v>0</v>
      </c>
      <c r="P70" s="123">
        <f t="shared" si="33"/>
        <v>0</v>
      </c>
      <c r="Q70" s="124">
        <v>0</v>
      </c>
      <c r="R70" s="126">
        <v>0</v>
      </c>
      <c r="S70" s="123">
        <f t="shared" si="34"/>
        <v>0</v>
      </c>
      <c r="T70" s="16"/>
    </row>
    <row r="71" spans="1:20" s="152" customFormat="1" ht="19.5">
      <c r="A71" s="13" t="s">
        <v>58</v>
      </c>
      <c r="B71" s="123">
        <f t="shared" si="29"/>
        <v>42000</v>
      </c>
      <c r="C71" s="123">
        <f t="shared" si="29"/>
        <v>42000</v>
      </c>
      <c r="D71" s="123">
        <f t="shared" si="29"/>
        <v>0</v>
      </c>
      <c r="E71" s="124">
        <v>0</v>
      </c>
      <c r="F71" s="126">
        <v>0</v>
      </c>
      <c r="G71" s="123">
        <f>SUM(F71-E71)</f>
        <v>0</v>
      </c>
      <c r="H71" s="124">
        <v>42000</v>
      </c>
      <c r="I71" s="126">
        <v>42000</v>
      </c>
      <c r="J71" s="123">
        <f>SUM(I71-H71)</f>
        <v>0</v>
      </c>
      <c r="K71" s="124">
        <v>0</v>
      </c>
      <c r="L71" s="126">
        <v>0</v>
      </c>
      <c r="M71" s="123">
        <f>SUM(L71-K71)</f>
        <v>0</v>
      </c>
      <c r="N71" s="124">
        <v>0</v>
      </c>
      <c r="O71" s="126">
        <v>0</v>
      </c>
      <c r="P71" s="123">
        <f>SUM(O71-N71)</f>
        <v>0</v>
      </c>
      <c r="Q71" s="124">
        <v>0</v>
      </c>
      <c r="R71" s="126">
        <v>0</v>
      </c>
      <c r="S71" s="123">
        <f>SUM(R71-Q71)</f>
        <v>0</v>
      </c>
      <c r="T71" s="16"/>
    </row>
    <row r="72" spans="1:20" s="153" customFormat="1" ht="19.5">
      <c r="A72" s="13" t="s">
        <v>59</v>
      </c>
      <c r="B72" s="123">
        <f t="shared" si="29"/>
        <v>51150</v>
      </c>
      <c r="C72" s="123">
        <f t="shared" si="29"/>
        <v>51150</v>
      </c>
      <c r="D72" s="123">
        <f t="shared" si="29"/>
        <v>0</v>
      </c>
      <c r="E72" s="126">
        <v>0</v>
      </c>
      <c r="F72" s="126">
        <v>0</v>
      </c>
      <c r="G72" s="123">
        <f t="shared" si="30"/>
        <v>0</v>
      </c>
      <c r="H72" s="126">
        <v>0</v>
      </c>
      <c r="I72" s="126">
        <v>0</v>
      </c>
      <c r="J72" s="123">
        <f t="shared" si="31"/>
        <v>0</v>
      </c>
      <c r="K72" s="126">
        <v>51150</v>
      </c>
      <c r="L72" s="126">
        <v>51150</v>
      </c>
      <c r="M72" s="123">
        <f t="shared" si="32"/>
        <v>0</v>
      </c>
      <c r="N72" s="126">
        <v>0</v>
      </c>
      <c r="O72" s="126">
        <v>0</v>
      </c>
      <c r="P72" s="123">
        <f t="shared" si="33"/>
        <v>0</v>
      </c>
      <c r="Q72" s="126">
        <v>0</v>
      </c>
      <c r="R72" s="126">
        <v>0</v>
      </c>
      <c r="S72" s="123">
        <f t="shared" si="34"/>
        <v>0</v>
      </c>
      <c r="T72" s="17"/>
    </row>
    <row r="73" spans="1:20" s="153" customFormat="1" ht="19.5">
      <c r="A73" s="13" t="s">
        <v>226</v>
      </c>
      <c r="B73" s="123">
        <f t="shared" si="29"/>
        <v>113000</v>
      </c>
      <c r="C73" s="123">
        <f t="shared" si="29"/>
        <v>113000</v>
      </c>
      <c r="D73" s="123">
        <f t="shared" si="29"/>
        <v>0</v>
      </c>
      <c r="E73" s="126">
        <v>0</v>
      </c>
      <c r="F73" s="126">
        <v>0</v>
      </c>
      <c r="G73" s="123">
        <f>SUM(F73-E73)</f>
        <v>0</v>
      </c>
      <c r="H73" s="126">
        <v>0</v>
      </c>
      <c r="I73" s="126">
        <v>0</v>
      </c>
      <c r="J73" s="123">
        <f>SUM(I73-H73)</f>
        <v>0</v>
      </c>
      <c r="K73" s="126">
        <v>113000</v>
      </c>
      <c r="L73" s="126">
        <v>113000</v>
      </c>
      <c r="M73" s="123">
        <f>SUM(L73-K73)</f>
        <v>0</v>
      </c>
      <c r="N73" s="126">
        <v>0</v>
      </c>
      <c r="O73" s="126">
        <v>0</v>
      </c>
      <c r="P73" s="123">
        <f>SUM(O73-N73)</f>
        <v>0</v>
      </c>
      <c r="Q73" s="126">
        <v>0</v>
      </c>
      <c r="R73" s="126">
        <v>0</v>
      </c>
      <c r="S73" s="123">
        <f>SUM(R73-Q73)</f>
        <v>0</v>
      </c>
      <c r="T73" s="17"/>
    </row>
    <row r="74" spans="1:20" s="152" customFormat="1" ht="18" customHeight="1">
      <c r="A74" s="13" t="s">
        <v>60</v>
      </c>
      <c r="B74" s="123">
        <f t="shared" si="29"/>
        <v>90090</v>
      </c>
      <c r="C74" s="123">
        <f t="shared" si="29"/>
        <v>90090</v>
      </c>
      <c r="D74" s="123">
        <f t="shared" si="29"/>
        <v>0</v>
      </c>
      <c r="E74" s="124">
        <v>0</v>
      </c>
      <c r="F74" s="126">
        <v>0</v>
      </c>
      <c r="G74" s="123">
        <f t="shared" si="30"/>
        <v>0</v>
      </c>
      <c r="H74" s="124">
        <v>0</v>
      </c>
      <c r="I74" s="126">
        <v>0</v>
      </c>
      <c r="J74" s="123">
        <f t="shared" si="31"/>
        <v>0</v>
      </c>
      <c r="K74" s="124">
        <v>90090</v>
      </c>
      <c r="L74" s="126">
        <v>90090</v>
      </c>
      <c r="M74" s="123">
        <f t="shared" si="32"/>
        <v>0</v>
      </c>
      <c r="N74" s="124">
        <v>0</v>
      </c>
      <c r="O74" s="126">
        <v>0</v>
      </c>
      <c r="P74" s="123">
        <f t="shared" si="33"/>
        <v>0</v>
      </c>
      <c r="Q74" s="124">
        <v>0</v>
      </c>
      <c r="R74" s="126">
        <v>0</v>
      </c>
      <c r="S74" s="123">
        <f t="shared" si="34"/>
        <v>0</v>
      </c>
      <c r="T74" s="16"/>
    </row>
    <row r="75" spans="1:20" s="153" customFormat="1" ht="19.5">
      <c r="A75" s="13" t="s">
        <v>61</v>
      </c>
      <c r="B75" s="123">
        <f t="shared" si="29"/>
        <v>126537</v>
      </c>
      <c r="C75" s="123">
        <f t="shared" si="29"/>
        <v>126537</v>
      </c>
      <c r="D75" s="123">
        <f t="shared" si="29"/>
        <v>0</v>
      </c>
      <c r="E75" s="126">
        <v>0</v>
      </c>
      <c r="F75" s="126">
        <v>0</v>
      </c>
      <c r="G75" s="123">
        <f t="shared" si="30"/>
        <v>0</v>
      </c>
      <c r="H75" s="126">
        <v>0</v>
      </c>
      <c r="I75" s="126">
        <v>0</v>
      </c>
      <c r="J75" s="123">
        <f t="shared" si="31"/>
        <v>0</v>
      </c>
      <c r="K75" s="126">
        <v>126537</v>
      </c>
      <c r="L75" s="126">
        <v>126537</v>
      </c>
      <c r="M75" s="123">
        <f t="shared" si="32"/>
        <v>0</v>
      </c>
      <c r="N75" s="126">
        <v>0</v>
      </c>
      <c r="O75" s="126">
        <v>0</v>
      </c>
      <c r="P75" s="123">
        <f t="shared" si="33"/>
        <v>0</v>
      </c>
      <c r="Q75" s="126">
        <v>0</v>
      </c>
      <c r="R75" s="126">
        <v>0</v>
      </c>
      <c r="S75" s="123">
        <f t="shared" si="34"/>
        <v>0</v>
      </c>
      <c r="T75" s="17"/>
    </row>
    <row r="76" spans="1:20" s="153" customFormat="1" ht="19.5">
      <c r="A76" s="13" t="s">
        <v>62</v>
      </c>
      <c r="B76" s="123">
        <f t="shared" si="29"/>
        <v>8777</v>
      </c>
      <c r="C76" s="123">
        <f t="shared" si="29"/>
        <v>8777</v>
      </c>
      <c r="D76" s="123">
        <f t="shared" si="29"/>
        <v>0</v>
      </c>
      <c r="E76" s="126">
        <v>0</v>
      </c>
      <c r="F76" s="126">
        <v>0</v>
      </c>
      <c r="G76" s="123">
        <f t="shared" si="30"/>
        <v>0</v>
      </c>
      <c r="H76" s="126">
        <v>0</v>
      </c>
      <c r="I76" s="126">
        <v>0</v>
      </c>
      <c r="J76" s="123">
        <f t="shared" si="31"/>
        <v>0</v>
      </c>
      <c r="K76" s="126">
        <v>8777</v>
      </c>
      <c r="L76" s="126">
        <v>8777</v>
      </c>
      <c r="M76" s="123">
        <f t="shared" si="32"/>
        <v>0</v>
      </c>
      <c r="N76" s="126">
        <v>0</v>
      </c>
      <c r="O76" s="126">
        <v>0</v>
      </c>
      <c r="P76" s="123">
        <f t="shared" si="33"/>
        <v>0</v>
      </c>
      <c r="Q76" s="126">
        <v>0</v>
      </c>
      <c r="R76" s="126">
        <v>0</v>
      </c>
      <c r="S76" s="123">
        <f t="shared" si="34"/>
        <v>0</v>
      </c>
      <c r="T76" s="17"/>
    </row>
    <row r="77" spans="1:20" s="152" customFormat="1" ht="19.5">
      <c r="A77" s="13" t="s">
        <v>63</v>
      </c>
      <c r="B77" s="123">
        <f t="shared" si="29"/>
        <v>9980</v>
      </c>
      <c r="C77" s="123">
        <f t="shared" si="29"/>
        <v>9980</v>
      </c>
      <c r="D77" s="123">
        <f t="shared" si="29"/>
        <v>0</v>
      </c>
      <c r="E77" s="124">
        <v>0</v>
      </c>
      <c r="F77" s="126">
        <v>0</v>
      </c>
      <c r="G77" s="123">
        <f t="shared" si="30"/>
        <v>0</v>
      </c>
      <c r="H77" s="124">
        <v>0</v>
      </c>
      <c r="I77" s="126">
        <v>0</v>
      </c>
      <c r="J77" s="123">
        <f t="shared" si="31"/>
        <v>0</v>
      </c>
      <c r="K77" s="124">
        <v>9980</v>
      </c>
      <c r="L77" s="126">
        <v>9980</v>
      </c>
      <c r="M77" s="123">
        <f t="shared" si="32"/>
        <v>0</v>
      </c>
      <c r="N77" s="124">
        <v>0</v>
      </c>
      <c r="O77" s="126">
        <v>0</v>
      </c>
      <c r="P77" s="123">
        <f t="shared" si="33"/>
        <v>0</v>
      </c>
      <c r="Q77" s="124">
        <v>0</v>
      </c>
      <c r="R77" s="126">
        <v>0</v>
      </c>
      <c r="S77" s="123">
        <f t="shared" si="34"/>
        <v>0</v>
      </c>
      <c r="T77" s="16"/>
    </row>
    <row r="78" spans="1:20" s="153" customFormat="1" ht="19.5">
      <c r="A78" s="13" t="s">
        <v>64</v>
      </c>
      <c r="B78" s="123">
        <f t="shared" si="29"/>
        <v>99928</v>
      </c>
      <c r="C78" s="123">
        <f t="shared" si="29"/>
        <v>99928</v>
      </c>
      <c r="D78" s="123">
        <f t="shared" si="29"/>
        <v>0</v>
      </c>
      <c r="E78" s="126">
        <v>0</v>
      </c>
      <c r="F78" s="126">
        <v>0</v>
      </c>
      <c r="G78" s="123">
        <f t="shared" si="30"/>
        <v>0</v>
      </c>
      <c r="H78" s="126">
        <v>0</v>
      </c>
      <c r="I78" s="126">
        <v>0</v>
      </c>
      <c r="J78" s="123">
        <f t="shared" si="31"/>
        <v>0</v>
      </c>
      <c r="K78" s="126">
        <v>99928</v>
      </c>
      <c r="L78" s="126">
        <v>99928</v>
      </c>
      <c r="M78" s="123">
        <f t="shared" si="32"/>
        <v>0</v>
      </c>
      <c r="N78" s="126">
        <v>0</v>
      </c>
      <c r="O78" s="126">
        <v>0</v>
      </c>
      <c r="P78" s="123">
        <f t="shared" si="33"/>
        <v>0</v>
      </c>
      <c r="Q78" s="126">
        <v>0</v>
      </c>
      <c r="R78" s="126">
        <v>0</v>
      </c>
      <c r="S78" s="123">
        <f t="shared" si="34"/>
        <v>0</v>
      </c>
      <c r="T78" s="17"/>
    </row>
    <row r="79" spans="1:20" s="135" customFormat="1" ht="19.5">
      <c r="A79" s="13" t="s">
        <v>65</v>
      </c>
      <c r="B79" s="123">
        <f t="shared" si="29"/>
        <v>6000</v>
      </c>
      <c r="C79" s="123">
        <f t="shared" si="29"/>
        <v>6000</v>
      </c>
      <c r="D79" s="123">
        <f t="shared" si="29"/>
        <v>0</v>
      </c>
      <c r="E79" s="124">
        <v>0</v>
      </c>
      <c r="F79" s="126">
        <v>0</v>
      </c>
      <c r="G79" s="123">
        <f t="shared" si="30"/>
        <v>0</v>
      </c>
      <c r="H79" s="124">
        <v>0</v>
      </c>
      <c r="I79" s="126">
        <v>0</v>
      </c>
      <c r="J79" s="123">
        <f t="shared" si="31"/>
        <v>0</v>
      </c>
      <c r="K79" s="124">
        <v>6000</v>
      </c>
      <c r="L79" s="126">
        <v>6000</v>
      </c>
      <c r="M79" s="123">
        <f t="shared" si="32"/>
        <v>0</v>
      </c>
      <c r="N79" s="124">
        <v>0</v>
      </c>
      <c r="O79" s="126">
        <v>0</v>
      </c>
      <c r="P79" s="123">
        <f t="shared" si="33"/>
        <v>0</v>
      </c>
      <c r="Q79" s="124">
        <v>0</v>
      </c>
      <c r="R79" s="126">
        <v>0</v>
      </c>
      <c r="S79" s="123">
        <f t="shared" si="34"/>
        <v>0</v>
      </c>
      <c r="T79" s="15"/>
    </row>
    <row r="80" spans="1:20" s="152" customFormat="1" ht="19.5">
      <c r="A80" s="11" t="s">
        <v>66</v>
      </c>
      <c r="B80" s="128">
        <f aca="true" t="shared" si="36" ref="B80:S80">SUM(B81,B82)</f>
        <v>2500</v>
      </c>
      <c r="C80" s="128">
        <f t="shared" si="36"/>
        <v>2500</v>
      </c>
      <c r="D80" s="128">
        <f t="shared" si="36"/>
        <v>0</v>
      </c>
      <c r="E80" s="128">
        <f t="shared" si="36"/>
        <v>0</v>
      </c>
      <c r="F80" s="128">
        <f t="shared" si="36"/>
        <v>0</v>
      </c>
      <c r="G80" s="128">
        <f t="shared" si="36"/>
        <v>0</v>
      </c>
      <c r="H80" s="128">
        <f t="shared" si="36"/>
        <v>500</v>
      </c>
      <c r="I80" s="128">
        <f t="shared" si="36"/>
        <v>500</v>
      </c>
      <c r="J80" s="128">
        <f t="shared" si="36"/>
        <v>0</v>
      </c>
      <c r="K80" s="128">
        <f t="shared" si="36"/>
        <v>2000</v>
      </c>
      <c r="L80" s="128">
        <f t="shared" si="36"/>
        <v>2000</v>
      </c>
      <c r="M80" s="128">
        <f t="shared" si="36"/>
        <v>0</v>
      </c>
      <c r="N80" s="128">
        <f t="shared" si="36"/>
        <v>0</v>
      </c>
      <c r="O80" s="128">
        <f t="shared" si="36"/>
        <v>0</v>
      </c>
      <c r="P80" s="128">
        <f t="shared" si="36"/>
        <v>0</v>
      </c>
      <c r="Q80" s="128">
        <f t="shared" si="36"/>
        <v>0</v>
      </c>
      <c r="R80" s="128">
        <f t="shared" si="36"/>
        <v>0</v>
      </c>
      <c r="S80" s="128">
        <f t="shared" si="36"/>
        <v>0</v>
      </c>
      <c r="T80" s="16"/>
    </row>
    <row r="81" spans="1:20" s="152" customFormat="1" ht="19.5" hidden="1">
      <c r="A81" s="13"/>
      <c r="B81" s="123">
        <f aca="true" t="shared" si="37" ref="B81:D82">SUM(E81,H81,K81,N81,Q81)</f>
        <v>0</v>
      </c>
      <c r="C81" s="123">
        <f t="shared" si="37"/>
        <v>0</v>
      </c>
      <c r="D81" s="123">
        <f t="shared" si="37"/>
        <v>0</v>
      </c>
      <c r="E81" s="124">
        <v>0</v>
      </c>
      <c r="F81" s="126">
        <v>0</v>
      </c>
      <c r="G81" s="123">
        <f>SUM(F81-E81)</f>
        <v>0</v>
      </c>
      <c r="H81" s="124">
        <v>0</v>
      </c>
      <c r="I81" s="126">
        <v>0</v>
      </c>
      <c r="J81" s="123">
        <f>SUM(I81-H81)</f>
        <v>0</v>
      </c>
      <c r="K81" s="124">
        <v>0</v>
      </c>
      <c r="L81" s="126">
        <v>0</v>
      </c>
      <c r="M81" s="123">
        <f>SUM(L81-K81)</f>
        <v>0</v>
      </c>
      <c r="N81" s="124">
        <v>0</v>
      </c>
      <c r="O81" s="126">
        <v>0</v>
      </c>
      <c r="P81" s="123">
        <f>SUM(O81-N81)</f>
        <v>0</v>
      </c>
      <c r="Q81" s="124">
        <v>0</v>
      </c>
      <c r="R81" s="126">
        <v>0</v>
      </c>
      <c r="S81" s="123">
        <f>SUM(R81-Q81)</f>
        <v>0</v>
      </c>
      <c r="T81" s="16"/>
    </row>
    <row r="82" spans="1:20" s="152" customFormat="1" ht="19.5">
      <c r="A82" s="13" t="s">
        <v>67</v>
      </c>
      <c r="B82" s="123">
        <f t="shared" si="37"/>
        <v>2500</v>
      </c>
      <c r="C82" s="123">
        <f t="shared" si="37"/>
        <v>2500</v>
      </c>
      <c r="D82" s="123">
        <f t="shared" si="37"/>
        <v>0</v>
      </c>
      <c r="E82" s="124">
        <v>0</v>
      </c>
      <c r="F82" s="126">
        <v>0</v>
      </c>
      <c r="G82" s="123">
        <f>SUM(F82-E82)</f>
        <v>0</v>
      </c>
      <c r="H82" s="124">
        <v>500</v>
      </c>
      <c r="I82" s="126">
        <v>500</v>
      </c>
      <c r="J82" s="123">
        <f>SUM(I82-H82)</f>
        <v>0</v>
      </c>
      <c r="K82" s="124">
        <v>2000</v>
      </c>
      <c r="L82" s="126">
        <v>2000</v>
      </c>
      <c r="M82" s="123">
        <f>SUM(L82-K82)</f>
        <v>0</v>
      </c>
      <c r="N82" s="124">
        <v>0</v>
      </c>
      <c r="O82" s="126">
        <v>0</v>
      </c>
      <c r="P82" s="123">
        <f>SUM(O82-N82)</f>
        <v>0</v>
      </c>
      <c r="Q82" s="124">
        <v>0</v>
      </c>
      <c r="R82" s="126">
        <v>0</v>
      </c>
      <c r="S82" s="123">
        <f>SUM(R82-Q82)</f>
        <v>0</v>
      </c>
      <c r="T82" s="16"/>
    </row>
    <row r="83" spans="1:20" s="152" customFormat="1" ht="19.5">
      <c r="A83" s="11" t="s">
        <v>20</v>
      </c>
      <c r="B83" s="128">
        <f aca="true" t="shared" si="38" ref="B83:S83">SUM(B84,B86,B89)</f>
        <v>79331</v>
      </c>
      <c r="C83" s="128">
        <f t="shared" si="38"/>
        <v>79331</v>
      </c>
      <c r="D83" s="128">
        <f t="shared" si="38"/>
        <v>0</v>
      </c>
      <c r="E83" s="128">
        <f t="shared" si="38"/>
        <v>0</v>
      </c>
      <c r="F83" s="128">
        <f t="shared" si="38"/>
        <v>0</v>
      </c>
      <c r="G83" s="128">
        <f t="shared" si="38"/>
        <v>0</v>
      </c>
      <c r="H83" s="128">
        <f t="shared" si="38"/>
        <v>0</v>
      </c>
      <c r="I83" s="128">
        <f t="shared" si="38"/>
        <v>0</v>
      </c>
      <c r="J83" s="128">
        <f t="shared" si="38"/>
        <v>0</v>
      </c>
      <c r="K83" s="128">
        <f t="shared" si="38"/>
        <v>71331</v>
      </c>
      <c r="L83" s="128">
        <f t="shared" si="38"/>
        <v>71331</v>
      </c>
      <c r="M83" s="128">
        <f t="shared" si="38"/>
        <v>0</v>
      </c>
      <c r="N83" s="128">
        <f t="shared" si="38"/>
        <v>0</v>
      </c>
      <c r="O83" s="128">
        <f t="shared" si="38"/>
        <v>0</v>
      </c>
      <c r="P83" s="128">
        <f t="shared" si="38"/>
        <v>0</v>
      </c>
      <c r="Q83" s="128">
        <f t="shared" si="38"/>
        <v>8000</v>
      </c>
      <c r="R83" s="128">
        <f t="shared" si="38"/>
        <v>8000</v>
      </c>
      <c r="S83" s="128">
        <f t="shared" si="38"/>
        <v>0</v>
      </c>
      <c r="T83" s="16"/>
    </row>
    <row r="84" spans="1:20" s="152" customFormat="1" ht="19.5">
      <c r="A84" s="11" t="s">
        <v>35</v>
      </c>
      <c r="B84" s="128">
        <f aca="true" t="shared" si="39" ref="B84:S84">SUM(B85)</f>
        <v>36851</v>
      </c>
      <c r="C84" s="128">
        <f t="shared" si="39"/>
        <v>36851</v>
      </c>
      <c r="D84" s="128">
        <f t="shared" si="39"/>
        <v>0</v>
      </c>
      <c r="E84" s="128">
        <f t="shared" si="39"/>
        <v>0</v>
      </c>
      <c r="F84" s="128">
        <f t="shared" si="39"/>
        <v>0</v>
      </c>
      <c r="G84" s="128">
        <f t="shared" si="39"/>
        <v>0</v>
      </c>
      <c r="H84" s="128">
        <f t="shared" si="39"/>
        <v>0</v>
      </c>
      <c r="I84" s="128">
        <f t="shared" si="39"/>
        <v>0</v>
      </c>
      <c r="J84" s="128">
        <f t="shared" si="39"/>
        <v>0</v>
      </c>
      <c r="K84" s="128">
        <f t="shared" si="39"/>
        <v>36851</v>
      </c>
      <c r="L84" s="128">
        <f t="shared" si="39"/>
        <v>36851</v>
      </c>
      <c r="M84" s="128">
        <f t="shared" si="39"/>
        <v>0</v>
      </c>
      <c r="N84" s="128">
        <f t="shared" si="39"/>
        <v>0</v>
      </c>
      <c r="O84" s="128">
        <f t="shared" si="39"/>
        <v>0</v>
      </c>
      <c r="P84" s="128">
        <f t="shared" si="39"/>
        <v>0</v>
      </c>
      <c r="Q84" s="128">
        <f t="shared" si="39"/>
        <v>0</v>
      </c>
      <c r="R84" s="128">
        <f t="shared" si="39"/>
        <v>0</v>
      </c>
      <c r="S84" s="128">
        <f t="shared" si="39"/>
        <v>0</v>
      </c>
      <c r="T84" s="16"/>
    </row>
    <row r="85" spans="1:20" s="152" customFormat="1" ht="19.5">
      <c r="A85" s="12" t="s">
        <v>36</v>
      </c>
      <c r="B85" s="123">
        <f aca="true" t="shared" si="40" ref="B85:D90">SUM(E85,H85,K85,N85,Q85)</f>
        <v>36851</v>
      </c>
      <c r="C85" s="123">
        <f t="shared" si="40"/>
        <v>36851</v>
      </c>
      <c r="D85" s="123">
        <f t="shared" si="40"/>
        <v>0</v>
      </c>
      <c r="E85" s="124">
        <v>0</v>
      </c>
      <c r="F85" s="126">
        <v>0</v>
      </c>
      <c r="G85" s="123">
        <f>SUM(F85-E85)</f>
        <v>0</v>
      </c>
      <c r="H85" s="124">
        <v>0</v>
      </c>
      <c r="I85" s="126">
        <v>0</v>
      </c>
      <c r="J85" s="123">
        <f>SUM(I85-H85)</f>
        <v>0</v>
      </c>
      <c r="K85" s="124">
        <v>36851</v>
      </c>
      <c r="L85" s="126">
        <v>36851</v>
      </c>
      <c r="M85" s="123">
        <f>SUM(L85-K85)</f>
        <v>0</v>
      </c>
      <c r="N85" s="124">
        <v>0</v>
      </c>
      <c r="O85" s="126">
        <v>0</v>
      </c>
      <c r="P85" s="123">
        <f>SUM(O85-N85)</f>
        <v>0</v>
      </c>
      <c r="Q85" s="124">
        <v>0</v>
      </c>
      <c r="R85" s="126">
        <v>0</v>
      </c>
      <c r="S85" s="123">
        <f>SUM(R85-Q85)</f>
        <v>0</v>
      </c>
      <c r="T85" s="16"/>
    </row>
    <row r="86" spans="1:20" s="152" customFormat="1" ht="19.5">
      <c r="A86" s="11" t="s">
        <v>37</v>
      </c>
      <c r="B86" s="128">
        <f aca="true" t="shared" si="41" ref="B86:S86">SUM(B87,B88)</f>
        <v>26480</v>
      </c>
      <c r="C86" s="128">
        <f t="shared" si="41"/>
        <v>26480</v>
      </c>
      <c r="D86" s="128">
        <f t="shared" si="41"/>
        <v>0</v>
      </c>
      <c r="E86" s="128">
        <f t="shared" si="41"/>
        <v>0</v>
      </c>
      <c r="F86" s="128">
        <f t="shared" si="41"/>
        <v>0</v>
      </c>
      <c r="G86" s="128">
        <f t="shared" si="41"/>
        <v>0</v>
      </c>
      <c r="H86" s="128">
        <f t="shared" si="41"/>
        <v>0</v>
      </c>
      <c r="I86" s="128">
        <f t="shared" si="41"/>
        <v>0</v>
      </c>
      <c r="J86" s="128">
        <f>SUM(J87,J88)</f>
        <v>0</v>
      </c>
      <c r="K86" s="128">
        <f t="shared" si="41"/>
        <v>26480</v>
      </c>
      <c r="L86" s="128">
        <f t="shared" si="41"/>
        <v>26480</v>
      </c>
      <c r="M86" s="128">
        <f t="shared" si="41"/>
        <v>0</v>
      </c>
      <c r="N86" s="128">
        <f t="shared" si="41"/>
        <v>0</v>
      </c>
      <c r="O86" s="128">
        <f t="shared" si="41"/>
        <v>0</v>
      </c>
      <c r="P86" s="128">
        <f>SUM(P87,P88)</f>
        <v>0</v>
      </c>
      <c r="Q86" s="128">
        <f t="shared" si="41"/>
        <v>0</v>
      </c>
      <c r="R86" s="128">
        <f t="shared" si="41"/>
        <v>0</v>
      </c>
      <c r="S86" s="128">
        <f t="shared" si="41"/>
        <v>0</v>
      </c>
      <c r="T86" s="16"/>
    </row>
    <row r="87" spans="1:20" s="152" customFormat="1" ht="19.5">
      <c r="A87" s="13" t="s">
        <v>68</v>
      </c>
      <c r="B87" s="123">
        <f t="shared" si="40"/>
        <v>10780</v>
      </c>
      <c r="C87" s="123">
        <f t="shared" si="40"/>
        <v>10780</v>
      </c>
      <c r="D87" s="123">
        <f t="shared" si="40"/>
        <v>0</v>
      </c>
      <c r="E87" s="124">
        <v>0</v>
      </c>
      <c r="F87" s="124">
        <v>0</v>
      </c>
      <c r="G87" s="123">
        <f>SUM(F87-E87)</f>
        <v>0</v>
      </c>
      <c r="H87" s="124">
        <v>0</v>
      </c>
      <c r="I87" s="124">
        <v>0</v>
      </c>
      <c r="J87" s="123">
        <f>SUM(I87-H87)</f>
        <v>0</v>
      </c>
      <c r="K87" s="124">
        <v>10780</v>
      </c>
      <c r="L87" s="124">
        <v>10780</v>
      </c>
      <c r="M87" s="123">
        <f>SUM(L87-K87)</f>
        <v>0</v>
      </c>
      <c r="N87" s="124">
        <v>0</v>
      </c>
      <c r="O87" s="124">
        <v>0</v>
      </c>
      <c r="P87" s="123">
        <f>SUM(O87-N87)</f>
        <v>0</v>
      </c>
      <c r="Q87" s="124">
        <v>0</v>
      </c>
      <c r="R87" s="124">
        <v>0</v>
      </c>
      <c r="S87" s="123">
        <f>SUM(R87-Q87)</f>
        <v>0</v>
      </c>
      <c r="T87" s="16"/>
    </row>
    <row r="88" spans="1:20" s="152" customFormat="1" ht="19.5">
      <c r="A88" s="13" t="s">
        <v>69</v>
      </c>
      <c r="B88" s="123">
        <f t="shared" si="40"/>
        <v>15700</v>
      </c>
      <c r="C88" s="123">
        <f t="shared" si="40"/>
        <v>15700</v>
      </c>
      <c r="D88" s="123">
        <f t="shared" si="40"/>
        <v>0</v>
      </c>
      <c r="E88" s="124">
        <v>0</v>
      </c>
      <c r="F88" s="124">
        <v>0</v>
      </c>
      <c r="G88" s="123">
        <f>SUM(F88-E88)</f>
        <v>0</v>
      </c>
      <c r="H88" s="124">
        <v>0</v>
      </c>
      <c r="I88" s="124">
        <v>0</v>
      </c>
      <c r="J88" s="123">
        <f>SUM(I88-H88)</f>
        <v>0</v>
      </c>
      <c r="K88" s="124">
        <v>15700</v>
      </c>
      <c r="L88" s="124">
        <v>15700</v>
      </c>
      <c r="M88" s="123">
        <f>SUM(L88-K88)</f>
        <v>0</v>
      </c>
      <c r="N88" s="124">
        <v>0</v>
      </c>
      <c r="O88" s="124">
        <v>0</v>
      </c>
      <c r="P88" s="123">
        <f>SUM(O88-N88)</f>
        <v>0</v>
      </c>
      <c r="Q88" s="124">
        <v>0</v>
      </c>
      <c r="R88" s="124">
        <v>0</v>
      </c>
      <c r="S88" s="123">
        <f>SUM(R88-Q88)</f>
        <v>0</v>
      </c>
      <c r="T88" s="16"/>
    </row>
    <row r="89" spans="1:20" s="152" customFormat="1" ht="19.5">
      <c r="A89" s="11" t="s">
        <v>70</v>
      </c>
      <c r="B89" s="128">
        <f aca="true" t="shared" si="42" ref="B89:S89">SUM(B90)</f>
        <v>16000</v>
      </c>
      <c r="C89" s="128">
        <f t="shared" si="42"/>
        <v>16000</v>
      </c>
      <c r="D89" s="128">
        <f t="shared" si="42"/>
        <v>0</v>
      </c>
      <c r="E89" s="128">
        <f t="shared" si="42"/>
        <v>0</v>
      </c>
      <c r="F89" s="128">
        <f t="shared" si="42"/>
        <v>0</v>
      </c>
      <c r="G89" s="128">
        <f t="shared" si="42"/>
        <v>0</v>
      </c>
      <c r="H89" s="128">
        <f t="shared" si="42"/>
        <v>0</v>
      </c>
      <c r="I89" s="128">
        <f t="shared" si="42"/>
        <v>0</v>
      </c>
      <c r="J89" s="128">
        <f t="shared" si="42"/>
        <v>0</v>
      </c>
      <c r="K89" s="128">
        <f t="shared" si="42"/>
        <v>8000</v>
      </c>
      <c r="L89" s="128">
        <f t="shared" si="42"/>
        <v>8000</v>
      </c>
      <c r="M89" s="128">
        <f t="shared" si="42"/>
        <v>0</v>
      </c>
      <c r="N89" s="128">
        <f t="shared" si="42"/>
        <v>0</v>
      </c>
      <c r="O89" s="128">
        <f t="shared" si="42"/>
        <v>0</v>
      </c>
      <c r="P89" s="128">
        <f t="shared" si="42"/>
        <v>0</v>
      </c>
      <c r="Q89" s="128">
        <f t="shared" si="42"/>
        <v>8000</v>
      </c>
      <c r="R89" s="128">
        <f t="shared" si="42"/>
        <v>8000</v>
      </c>
      <c r="S89" s="128">
        <f t="shared" si="42"/>
        <v>0</v>
      </c>
      <c r="T89" s="16"/>
    </row>
    <row r="90" spans="1:20" s="152" customFormat="1" ht="19.5">
      <c r="A90" s="12" t="s">
        <v>71</v>
      </c>
      <c r="B90" s="123">
        <f t="shared" si="40"/>
        <v>16000</v>
      </c>
      <c r="C90" s="123">
        <f t="shared" si="40"/>
        <v>16000</v>
      </c>
      <c r="D90" s="123">
        <f t="shared" si="40"/>
        <v>0</v>
      </c>
      <c r="E90" s="124">
        <v>0</v>
      </c>
      <c r="F90" s="124">
        <v>0</v>
      </c>
      <c r="G90" s="123">
        <f>SUM(F90-E90)</f>
        <v>0</v>
      </c>
      <c r="H90" s="124">
        <v>0</v>
      </c>
      <c r="I90" s="124">
        <v>0</v>
      </c>
      <c r="J90" s="123">
        <f>SUM(I90-H90)</f>
        <v>0</v>
      </c>
      <c r="K90" s="124">
        <v>8000</v>
      </c>
      <c r="L90" s="124">
        <v>8000</v>
      </c>
      <c r="M90" s="123">
        <f>SUM(L90-K90)</f>
        <v>0</v>
      </c>
      <c r="N90" s="124">
        <v>0</v>
      </c>
      <c r="O90" s="124">
        <v>0</v>
      </c>
      <c r="P90" s="123">
        <f>SUM(O90-N90)</f>
        <v>0</v>
      </c>
      <c r="Q90" s="124">
        <v>8000</v>
      </c>
      <c r="R90" s="124">
        <v>8000</v>
      </c>
      <c r="S90" s="123">
        <f>SUM(R90-Q90)</f>
        <v>0</v>
      </c>
      <c r="T90" s="16"/>
    </row>
    <row r="91" spans="1:20" s="152" customFormat="1" ht="19.5">
      <c r="A91" s="11" t="s">
        <v>23</v>
      </c>
      <c r="B91" s="128">
        <f aca="true" t="shared" si="43" ref="B91:S91">SUM(B92,B94,B98)</f>
        <v>301780</v>
      </c>
      <c r="C91" s="128">
        <f t="shared" si="43"/>
        <v>301780</v>
      </c>
      <c r="D91" s="128">
        <f t="shared" si="43"/>
        <v>0</v>
      </c>
      <c r="E91" s="128">
        <f t="shared" si="43"/>
        <v>0</v>
      </c>
      <c r="F91" s="128">
        <f t="shared" si="43"/>
        <v>0</v>
      </c>
      <c r="G91" s="128">
        <f t="shared" si="43"/>
        <v>0</v>
      </c>
      <c r="H91" s="128">
        <f t="shared" si="43"/>
        <v>3330</v>
      </c>
      <c r="I91" s="128">
        <f t="shared" si="43"/>
        <v>3330</v>
      </c>
      <c r="J91" s="128">
        <f t="shared" si="43"/>
        <v>0</v>
      </c>
      <c r="K91" s="128">
        <f t="shared" si="43"/>
        <v>87450</v>
      </c>
      <c r="L91" s="128">
        <f t="shared" si="43"/>
        <v>87450</v>
      </c>
      <c r="M91" s="128">
        <f t="shared" si="43"/>
        <v>0</v>
      </c>
      <c r="N91" s="128">
        <f t="shared" si="43"/>
        <v>0</v>
      </c>
      <c r="O91" s="128">
        <f t="shared" si="43"/>
        <v>0</v>
      </c>
      <c r="P91" s="128">
        <f t="shared" si="43"/>
        <v>0</v>
      </c>
      <c r="Q91" s="128">
        <f t="shared" si="43"/>
        <v>211000</v>
      </c>
      <c r="R91" s="128">
        <f t="shared" si="43"/>
        <v>211000</v>
      </c>
      <c r="S91" s="128">
        <f t="shared" si="43"/>
        <v>0</v>
      </c>
      <c r="T91" s="16"/>
    </row>
    <row r="92" spans="1:20" s="152" customFormat="1" ht="19.5">
      <c r="A92" s="11" t="s">
        <v>35</v>
      </c>
      <c r="B92" s="128">
        <f aca="true" t="shared" si="44" ref="B92:S92">SUM(B93)</f>
        <v>45450</v>
      </c>
      <c r="C92" s="128">
        <f t="shared" si="44"/>
        <v>45450</v>
      </c>
      <c r="D92" s="128">
        <f t="shared" si="44"/>
        <v>0</v>
      </c>
      <c r="E92" s="128">
        <f t="shared" si="44"/>
        <v>0</v>
      </c>
      <c r="F92" s="128">
        <f t="shared" si="44"/>
        <v>0</v>
      </c>
      <c r="G92" s="128">
        <f t="shared" si="44"/>
        <v>0</v>
      </c>
      <c r="H92" s="128">
        <f t="shared" si="44"/>
        <v>0</v>
      </c>
      <c r="I92" s="128">
        <f t="shared" si="44"/>
        <v>0</v>
      </c>
      <c r="J92" s="128">
        <f t="shared" si="44"/>
        <v>0</v>
      </c>
      <c r="K92" s="128">
        <f t="shared" si="44"/>
        <v>45450</v>
      </c>
      <c r="L92" s="128">
        <f t="shared" si="44"/>
        <v>45450</v>
      </c>
      <c r="M92" s="128">
        <f t="shared" si="44"/>
        <v>0</v>
      </c>
      <c r="N92" s="128">
        <f t="shared" si="44"/>
        <v>0</v>
      </c>
      <c r="O92" s="128">
        <f t="shared" si="44"/>
        <v>0</v>
      </c>
      <c r="P92" s="128">
        <f t="shared" si="44"/>
        <v>0</v>
      </c>
      <c r="Q92" s="128">
        <f t="shared" si="44"/>
        <v>0</v>
      </c>
      <c r="R92" s="128">
        <f t="shared" si="44"/>
        <v>0</v>
      </c>
      <c r="S92" s="128">
        <f t="shared" si="44"/>
        <v>0</v>
      </c>
      <c r="T92" s="16"/>
    </row>
    <row r="93" spans="1:20" s="152" customFormat="1" ht="19.5">
      <c r="A93" s="12" t="s">
        <v>36</v>
      </c>
      <c r="B93" s="123">
        <f aca="true" t="shared" si="45" ref="B93:D99">SUM(E93,H93,K93,N93,Q93)</f>
        <v>45450</v>
      </c>
      <c r="C93" s="123">
        <f t="shared" si="45"/>
        <v>45450</v>
      </c>
      <c r="D93" s="123">
        <f t="shared" si="45"/>
        <v>0</v>
      </c>
      <c r="E93" s="124">
        <v>0</v>
      </c>
      <c r="F93" s="124">
        <v>0</v>
      </c>
      <c r="G93" s="123">
        <f aca="true" t="shared" si="46" ref="G93:G99">SUM(F93-E93)</f>
        <v>0</v>
      </c>
      <c r="H93" s="124">
        <v>0</v>
      </c>
      <c r="I93" s="124">
        <v>0</v>
      </c>
      <c r="J93" s="123">
        <f aca="true" t="shared" si="47" ref="J93:J99">SUM(I93-H93)</f>
        <v>0</v>
      </c>
      <c r="K93" s="124">
        <v>45450</v>
      </c>
      <c r="L93" s="124">
        <v>45450</v>
      </c>
      <c r="M93" s="123">
        <f aca="true" t="shared" si="48" ref="M93:M99">SUM(L93-K93)</f>
        <v>0</v>
      </c>
      <c r="N93" s="124">
        <v>0</v>
      </c>
      <c r="O93" s="124">
        <v>0</v>
      </c>
      <c r="P93" s="123">
        <f aca="true" t="shared" si="49" ref="P93:P99">SUM(O93-N93)</f>
        <v>0</v>
      </c>
      <c r="Q93" s="124">
        <v>0</v>
      </c>
      <c r="R93" s="124">
        <v>0</v>
      </c>
      <c r="S93" s="123">
        <f aca="true" t="shared" si="50" ref="S93:S99">SUM(R93-Q93)</f>
        <v>0</v>
      </c>
      <c r="T93" s="16"/>
    </row>
    <row r="94" spans="1:20" s="152" customFormat="1" ht="19.5">
      <c r="A94" s="11" t="s">
        <v>37</v>
      </c>
      <c r="B94" s="128">
        <f aca="true" t="shared" si="51" ref="B94:S94">SUM(B95,B96,B97)</f>
        <v>238330</v>
      </c>
      <c r="C94" s="128">
        <f t="shared" si="51"/>
        <v>238330</v>
      </c>
      <c r="D94" s="128">
        <f t="shared" si="51"/>
        <v>0</v>
      </c>
      <c r="E94" s="128">
        <f t="shared" si="51"/>
        <v>0</v>
      </c>
      <c r="F94" s="128">
        <f t="shared" si="51"/>
        <v>0</v>
      </c>
      <c r="G94" s="128">
        <f t="shared" si="51"/>
        <v>0</v>
      </c>
      <c r="H94" s="128">
        <f t="shared" si="51"/>
        <v>3330</v>
      </c>
      <c r="I94" s="128">
        <f t="shared" si="51"/>
        <v>3330</v>
      </c>
      <c r="J94" s="128">
        <f t="shared" si="51"/>
        <v>0</v>
      </c>
      <c r="K94" s="128">
        <f t="shared" si="51"/>
        <v>30000</v>
      </c>
      <c r="L94" s="128">
        <f t="shared" si="51"/>
        <v>30000</v>
      </c>
      <c r="M94" s="128">
        <f t="shared" si="51"/>
        <v>0</v>
      </c>
      <c r="N94" s="128">
        <f t="shared" si="51"/>
        <v>0</v>
      </c>
      <c r="O94" s="128">
        <f t="shared" si="51"/>
        <v>0</v>
      </c>
      <c r="P94" s="128">
        <f t="shared" si="51"/>
        <v>0</v>
      </c>
      <c r="Q94" s="128">
        <f t="shared" si="51"/>
        <v>205000</v>
      </c>
      <c r="R94" s="128">
        <f t="shared" si="51"/>
        <v>205000</v>
      </c>
      <c r="S94" s="128">
        <f t="shared" si="51"/>
        <v>0</v>
      </c>
      <c r="T94" s="16"/>
    </row>
    <row r="95" spans="1:20" s="152" customFormat="1" ht="19.5">
      <c r="A95" s="13" t="s">
        <v>72</v>
      </c>
      <c r="B95" s="123">
        <f t="shared" si="45"/>
        <v>120000</v>
      </c>
      <c r="C95" s="123">
        <f t="shared" si="45"/>
        <v>120000</v>
      </c>
      <c r="D95" s="123">
        <f t="shared" si="45"/>
        <v>0</v>
      </c>
      <c r="E95" s="124">
        <v>0</v>
      </c>
      <c r="F95" s="124">
        <v>0</v>
      </c>
      <c r="G95" s="123">
        <f t="shared" si="46"/>
        <v>0</v>
      </c>
      <c r="H95" s="124">
        <v>0</v>
      </c>
      <c r="I95" s="124">
        <v>0</v>
      </c>
      <c r="J95" s="123">
        <f t="shared" si="47"/>
        <v>0</v>
      </c>
      <c r="K95" s="124">
        <v>0</v>
      </c>
      <c r="L95" s="124">
        <v>0</v>
      </c>
      <c r="M95" s="123">
        <f t="shared" si="48"/>
        <v>0</v>
      </c>
      <c r="N95" s="124">
        <v>0</v>
      </c>
      <c r="O95" s="124">
        <v>0</v>
      </c>
      <c r="P95" s="123">
        <f t="shared" si="49"/>
        <v>0</v>
      </c>
      <c r="Q95" s="124">
        <v>120000</v>
      </c>
      <c r="R95" s="124">
        <v>120000</v>
      </c>
      <c r="S95" s="123">
        <f t="shared" si="50"/>
        <v>0</v>
      </c>
      <c r="T95" s="16"/>
    </row>
    <row r="96" spans="1:20" s="152" customFormat="1" ht="19.5">
      <c r="A96" s="13" t="s">
        <v>73</v>
      </c>
      <c r="B96" s="123">
        <f t="shared" si="45"/>
        <v>38330</v>
      </c>
      <c r="C96" s="123">
        <f t="shared" si="45"/>
        <v>38330</v>
      </c>
      <c r="D96" s="123">
        <f t="shared" si="45"/>
        <v>0</v>
      </c>
      <c r="E96" s="124">
        <v>0</v>
      </c>
      <c r="F96" s="124">
        <v>0</v>
      </c>
      <c r="G96" s="123">
        <f t="shared" si="46"/>
        <v>0</v>
      </c>
      <c r="H96" s="124">
        <v>3330</v>
      </c>
      <c r="I96" s="124">
        <v>3330</v>
      </c>
      <c r="J96" s="123">
        <f t="shared" si="47"/>
        <v>0</v>
      </c>
      <c r="K96" s="124">
        <v>30000</v>
      </c>
      <c r="L96" s="124">
        <v>30000</v>
      </c>
      <c r="M96" s="123">
        <f t="shared" si="48"/>
        <v>0</v>
      </c>
      <c r="N96" s="124">
        <v>0</v>
      </c>
      <c r="O96" s="124">
        <v>0</v>
      </c>
      <c r="P96" s="123">
        <f t="shared" si="49"/>
        <v>0</v>
      </c>
      <c r="Q96" s="124">
        <v>5000</v>
      </c>
      <c r="R96" s="124">
        <v>5000</v>
      </c>
      <c r="S96" s="123">
        <f t="shared" si="50"/>
        <v>0</v>
      </c>
      <c r="T96" s="16"/>
    </row>
    <row r="97" spans="1:20" s="152" customFormat="1" ht="19.5">
      <c r="A97" s="13" t="s">
        <v>74</v>
      </c>
      <c r="B97" s="123">
        <f t="shared" si="45"/>
        <v>80000</v>
      </c>
      <c r="C97" s="123">
        <f t="shared" si="45"/>
        <v>80000</v>
      </c>
      <c r="D97" s="123">
        <f t="shared" si="45"/>
        <v>0</v>
      </c>
      <c r="E97" s="124">
        <v>0</v>
      </c>
      <c r="F97" s="124">
        <v>0</v>
      </c>
      <c r="G97" s="123">
        <f t="shared" si="46"/>
        <v>0</v>
      </c>
      <c r="H97" s="124">
        <v>0</v>
      </c>
      <c r="I97" s="124">
        <v>0</v>
      </c>
      <c r="J97" s="123">
        <f t="shared" si="47"/>
        <v>0</v>
      </c>
      <c r="K97" s="124">
        <v>0</v>
      </c>
      <c r="L97" s="124">
        <v>0</v>
      </c>
      <c r="M97" s="123">
        <f t="shared" si="48"/>
        <v>0</v>
      </c>
      <c r="N97" s="124">
        <v>0</v>
      </c>
      <c r="O97" s="124">
        <v>0</v>
      </c>
      <c r="P97" s="123">
        <f t="shared" si="49"/>
        <v>0</v>
      </c>
      <c r="Q97" s="124">
        <v>80000</v>
      </c>
      <c r="R97" s="124">
        <v>80000</v>
      </c>
      <c r="S97" s="123">
        <f t="shared" si="50"/>
        <v>0</v>
      </c>
      <c r="T97" s="16"/>
    </row>
    <row r="98" spans="1:20" s="152" customFormat="1" ht="19.5">
      <c r="A98" s="11" t="s">
        <v>75</v>
      </c>
      <c r="B98" s="128">
        <f aca="true" t="shared" si="52" ref="B98:S98">SUM(B99)</f>
        <v>18000</v>
      </c>
      <c r="C98" s="128">
        <f t="shared" si="52"/>
        <v>18000</v>
      </c>
      <c r="D98" s="128">
        <f t="shared" si="52"/>
        <v>0</v>
      </c>
      <c r="E98" s="128">
        <f t="shared" si="52"/>
        <v>0</v>
      </c>
      <c r="F98" s="128">
        <f t="shared" si="52"/>
        <v>0</v>
      </c>
      <c r="G98" s="128">
        <f t="shared" si="52"/>
        <v>0</v>
      </c>
      <c r="H98" s="128">
        <f t="shared" si="52"/>
        <v>0</v>
      </c>
      <c r="I98" s="128">
        <f t="shared" si="52"/>
        <v>0</v>
      </c>
      <c r="J98" s="128">
        <f t="shared" si="52"/>
        <v>0</v>
      </c>
      <c r="K98" s="128">
        <f t="shared" si="52"/>
        <v>12000</v>
      </c>
      <c r="L98" s="128">
        <f t="shared" si="52"/>
        <v>12000</v>
      </c>
      <c r="M98" s="128">
        <f t="shared" si="52"/>
        <v>0</v>
      </c>
      <c r="N98" s="128">
        <f t="shared" si="52"/>
        <v>0</v>
      </c>
      <c r="O98" s="128">
        <f t="shared" si="52"/>
        <v>0</v>
      </c>
      <c r="P98" s="128">
        <f t="shared" si="52"/>
        <v>0</v>
      </c>
      <c r="Q98" s="128">
        <f t="shared" si="52"/>
        <v>6000</v>
      </c>
      <c r="R98" s="128">
        <f t="shared" si="52"/>
        <v>6000</v>
      </c>
      <c r="S98" s="128">
        <f t="shared" si="52"/>
        <v>0</v>
      </c>
      <c r="T98" s="16"/>
    </row>
    <row r="99" spans="1:20" s="152" customFormat="1" ht="19.5">
      <c r="A99" s="12" t="s">
        <v>76</v>
      </c>
      <c r="B99" s="123">
        <f t="shared" si="45"/>
        <v>18000</v>
      </c>
      <c r="C99" s="123">
        <f t="shared" si="45"/>
        <v>18000</v>
      </c>
      <c r="D99" s="123">
        <f t="shared" si="45"/>
        <v>0</v>
      </c>
      <c r="E99" s="124">
        <v>0</v>
      </c>
      <c r="F99" s="124">
        <v>0</v>
      </c>
      <c r="G99" s="123">
        <f t="shared" si="46"/>
        <v>0</v>
      </c>
      <c r="H99" s="124">
        <v>0</v>
      </c>
      <c r="I99" s="124">
        <v>0</v>
      </c>
      <c r="J99" s="123">
        <f t="shared" si="47"/>
        <v>0</v>
      </c>
      <c r="K99" s="124">
        <v>12000</v>
      </c>
      <c r="L99" s="124">
        <v>12000</v>
      </c>
      <c r="M99" s="123">
        <f t="shared" si="48"/>
        <v>0</v>
      </c>
      <c r="N99" s="124">
        <v>0</v>
      </c>
      <c r="O99" s="124">
        <v>0</v>
      </c>
      <c r="P99" s="123">
        <f t="shared" si="49"/>
        <v>0</v>
      </c>
      <c r="Q99" s="124">
        <v>6000</v>
      </c>
      <c r="R99" s="124">
        <v>6000</v>
      </c>
      <c r="S99" s="123">
        <f t="shared" si="50"/>
        <v>0</v>
      </c>
      <c r="T99" s="16"/>
    </row>
    <row r="100" spans="1:20" s="152" customFormat="1" ht="19.5">
      <c r="A100" s="11" t="s">
        <v>77</v>
      </c>
      <c r="B100" s="128">
        <f aca="true" t="shared" si="53" ref="B100:S100">SUM(B101,B111,B200)</f>
        <v>4276783</v>
      </c>
      <c r="C100" s="128">
        <f t="shared" si="53"/>
        <v>4297783</v>
      </c>
      <c r="D100" s="128">
        <f t="shared" si="53"/>
        <v>21000</v>
      </c>
      <c r="E100" s="128">
        <f t="shared" si="53"/>
        <v>60000</v>
      </c>
      <c r="F100" s="128">
        <f t="shared" si="53"/>
        <v>123800</v>
      </c>
      <c r="G100" s="128">
        <f t="shared" si="53"/>
        <v>63800</v>
      </c>
      <c r="H100" s="128">
        <f t="shared" si="53"/>
        <v>301813</v>
      </c>
      <c r="I100" s="128">
        <f t="shared" si="53"/>
        <v>259013</v>
      </c>
      <c r="J100" s="128">
        <f t="shared" si="53"/>
        <v>-42800</v>
      </c>
      <c r="K100" s="128">
        <f t="shared" si="53"/>
        <v>428746</v>
      </c>
      <c r="L100" s="128">
        <f t="shared" si="53"/>
        <v>428746</v>
      </c>
      <c r="M100" s="128">
        <f t="shared" si="53"/>
        <v>0</v>
      </c>
      <c r="N100" s="128">
        <f t="shared" si="53"/>
        <v>2701147</v>
      </c>
      <c r="O100" s="128">
        <f t="shared" si="53"/>
        <v>2701147</v>
      </c>
      <c r="P100" s="128">
        <f t="shared" si="53"/>
        <v>0</v>
      </c>
      <c r="Q100" s="128">
        <f t="shared" si="53"/>
        <v>785077</v>
      </c>
      <c r="R100" s="128">
        <f t="shared" si="53"/>
        <v>785077</v>
      </c>
      <c r="S100" s="128">
        <f t="shared" si="53"/>
        <v>0</v>
      </c>
      <c r="T100" s="16"/>
    </row>
    <row r="101" spans="1:20" s="152" customFormat="1" ht="19.5">
      <c r="A101" s="11" t="s">
        <v>78</v>
      </c>
      <c r="B101" s="127">
        <f>SUM(B102,B103,B104,B105,B106,B107,B108,B109,B110)</f>
        <v>9185</v>
      </c>
      <c r="C101" s="127">
        <f>SUM(C102,C103,C104,C105,C106,C107,C108,C109,C110)</f>
        <v>9185</v>
      </c>
      <c r="D101" s="127">
        <f>SUM(D102,D103,D104,D105,D106,D107,D108,D109,D110)</f>
        <v>0</v>
      </c>
      <c r="E101" s="127">
        <f aca="true" t="shared" si="54" ref="E101:S101">SUM(E102,E103,E104,E105,E106,E107,E108,E109,E110)</f>
        <v>0</v>
      </c>
      <c r="F101" s="127">
        <f t="shared" si="54"/>
        <v>0</v>
      </c>
      <c r="G101" s="127">
        <f t="shared" si="54"/>
        <v>0</v>
      </c>
      <c r="H101" s="127">
        <f t="shared" si="54"/>
        <v>0</v>
      </c>
      <c r="I101" s="127">
        <f t="shared" si="54"/>
        <v>0</v>
      </c>
      <c r="J101" s="127">
        <f t="shared" si="54"/>
        <v>0</v>
      </c>
      <c r="K101" s="127">
        <f t="shared" si="54"/>
        <v>9185</v>
      </c>
      <c r="L101" s="127">
        <f t="shared" si="54"/>
        <v>9185</v>
      </c>
      <c r="M101" s="127">
        <f t="shared" si="54"/>
        <v>0</v>
      </c>
      <c r="N101" s="127">
        <f t="shared" si="54"/>
        <v>0</v>
      </c>
      <c r="O101" s="127">
        <f t="shared" si="54"/>
        <v>0</v>
      </c>
      <c r="P101" s="127">
        <f t="shared" si="54"/>
        <v>0</v>
      </c>
      <c r="Q101" s="127">
        <f t="shared" si="54"/>
        <v>0</v>
      </c>
      <c r="R101" s="127">
        <f t="shared" si="54"/>
        <v>0</v>
      </c>
      <c r="S101" s="127">
        <f t="shared" si="54"/>
        <v>0</v>
      </c>
      <c r="T101" s="16"/>
    </row>
    <row r="102" spans="1:20" s="152" customFormat="1" ht="19.5">
      <c r="A102" s="12" t="s">
        <v>79</v>
      </c>
      <c r="B102" s="123">
        <f aca="true" t="shared" si="55" ref="B102:D165">SUM(E102,H102,K102,N102,Q102)</f>
        <v>998</v>
      </c>
      <c r="C102" s="123">
        <f t="shared" si="55"/>
        <v>998</v>
      </c>
      <c r="D102" s="123">
        <f t="shared" si="55"/>
        <v>0</v>
      </c>
      <c r="E102" s="124">
        <v>0</v>
      </c>
      <c r="F102" s="126">
        <v>0</v>
      </c>
      <c r="G102" s="123">
        <f aca="true" t="shared" si="56" ref="G102:G165">SUM(F102-E102)</f>
        <v>0</v>
      </c>
      <c r="H102" s="124">
        <v>0</v>
      </c>
      <c r="I102" s="126">
        <v>0</v>
      </c>
      <c r="J102" s="123">
        <f aca="true" t="shared" si="57" ref="J102:J165">SUM(I102-H102)</f>
        <v>0</v>
      </c>
      <c r="K102" s="124">
        <v>998</v>
      </c>
      <c r="L102" s="124">
        <v>998</v>
      </c>
      <c r="M102" s="123">
        <f aca="true" t="shared" si="58" ref="M102:M165">SUM(L102-K102)</f>
        <v>0</v>
      </c>
      <c r="N102" s="124">
        <v>0</v>
      </c>
      <c r="O102" s="126">
        <v>0</v>
      </c>
      <c r="P102" s="123">
        <f aca="true" t="shared" si="59" ref="P102:P165">SUM(O102-N102)</f>
        <v>0</v>
      </c>
      <c r="Q102" s="124">
        <v>0</v>
      </c>
      <c r="R102" s="126">
        <v>0</v>
      </c>
      <c r="S102" s="123">
        <f aca="true" t="shared" si="60" ref="S102:S165">SUM(R102-Q102)</f>
        <v>0</v>
      </c>
      <c r="T102" s="16"/>
    </row>
    <row r="103" spans="1:20" s="135" customFormat="1" ht="19.5">
      <c r="A103" s="12" t="s">
        <v>44</v>
      </c>
      <c r="B103" s="123">
        <f t="shared" si="55"/>
        <v>409</v>
      </c>
      <c r="C103" s="123">
        <f t="shared" si="55"/>
        <v>409</v>
      </c>
      <c r="D103" s="123">
        <f t="shared" si="55"/>
        <v>0</v>
      </c>
      <c r="E103" s="124">
        <v>0</v>
      </c>
      <c r="F103" s="125">
        <v>0</v>
      </c>
      <c r="G103" s="123">
        <f t="shared" si="56"/>
        <v>0</v>
      </c>
      <c r="H103" s="124">
        <v>0</v>
      </c>
      <c r="I103" s="125">
        <v>0</v>
      </c>
      <c r="J103" s="123">
        <f t="shared" si="57"/>
        <v>0</v>
      </c>
      <c r="K103" s="124">
        <v>409</v>
      </c>
      <c r="L103" s="125">
        <v>409</v>
      </c>
      <c r="M103" s="123">
        <f t="shared" si="58"/>
        <v>0</v>
      </c>
      <c r="N103" s="124">
        <v>0</v>
      </c>
      <c r="O103" s="125">
        <v>0</v>
      </c>
      <c r="P103" s="123">
        <f t="shared" si="59"/>
        <v>0</v>
      </c>
      <c r="Q103" s="124">
        <v>0</v>
      </c>
      <c r="R103" s="125">
        <v>0</v>
      </c>
      <c r="S103" s="123">
        <f t="shared" si="60"/>
        <v>0</v>
      </c>
      <c r="T103" s="15"/>
    </row>
    <row r="104" spans="1:20" s="152" customFormat="1" ht="19.5">
      <c r="A104" s="12" t="s">
        <v>80</v>
      </c>
      <c r="B104" s="123">
        <f t="shared" si="55"/>
        <v>1000</v>
      </c>
      <c r="C104" s="123">
        <f t="shared" si="55"/>
        <v>1000</v>
      </c>
      <c r="D104" s="123">
        <f t="shared" si="55"/>
        <v>0</v>
      </c>
      <c r="E104" s="124">
        <v>0</v>
      </c>
      <c r="F104" s="126">
        <v>0</v>
      </c>
      <c r="G104" s="123">
        <f t="shared" si="56"/>
        <v>0</v>
      </c>
      <c r="H104" s="124">
        <v>0</v>
      </c>
      <c r="I104" s="126">
        <v>0</v>
      </c>
      <c r="J104" s="123">
        <f t="shared" si="57"/>
        <v>0</v>
      </c>
      <c r="K104" s="124">
        <v>1000</v>
      </c>
      <c r="L104" s="124">
        <v>1000</v>
      </c>
      <c r="M104" s="123">
        <f t="shared" si="58"/>
        <v>0</v>
      </c>
      <c r="N104" s="124">
        <v>0</v>
      </c>
      <c r="O104" s="126">
        <v>0</v>
      </c>
      <c r="P104" s="123">
        <f t="shared" si="59"/>
        <v>0</v>
      </c>
      <c r="Q104" s="124">
        <v>0</v>
      </c>
      <c r="R104" s="126">
        <v>0</v>
      </c>
      <c r="S104" s="123">
        <f t="shared" si="60"/>
        <v>0</v>
      </c>
      <c r="T104" s="16"/>
    </row>
    <row r="105" spans="1:20" s="152" customFormat="1" ht="19.5">
      <c r="A105" s="12" t="s">
        <v>81</v>
      </c>
      <c r="B105" s="123">
        <f t="shared" si="55"/>
        <v>802</v>
      </c>
      <c r="C105" s="123">
        <f t="shared" si="55"/>
        <v>802</v>
      </c>
      <c r="D105" s="123">
        <f t="shared" si="55"/>
        <v>0</v>
      </c>
      <c r="E105" s="124">
        <v>0</v>
      </c>
      <c r="F105" s="126">
        <v>0</v>
      </c>
      <c r="G105" s="123">
        <f>SUM(F105-E105)</f>
        <v>0</v>
      </c>
      <c r="H105" s="124">
        <v>0</v>
      </c>
      <c r="I105" s="126">
        <v>0</v>
      </c>
      <c r="J105" s="123">
        <f>SUM(I105-H105)</f>
        <v>0</v>
      </c>
      <c r="K105" s="124">
        <v>802</v>
      </c>
      <c r="L105" s="124">
        <v>802</v>
      </c>
      <c r="M105" s="123">
        <f>SUM(L105-K105)</f>
        <v>0</v>
      </c>
      <c r="N105" s="124">
        <v>0</v>
      </c>
      <c r="O105" s="126">
        <v>0</v>
      </c>
      <c r="P105" s="123">
        <f>SUM(O105-N105)</f>
        <v>0</v>
      </c>
      <c r="Q105" s="124">
        <v>0</v>
      </c>
      <c r="R105" s="126">
        <v>0</v>
      </c>
      <c r="S105" s="123">
        <f>SUM(R105-Q105)</f>
        <v>0</v>
      </c>
      <c r="T105" s="16"/>
    </row>
    <row r="106" spans="1:20" s="152" customFormat="1" ht="19.5">
      <c r="A106" s="12" t="s">
        <v>82</v>
      </c>
      <c r="B106" s="123">
        <f t="shared" si="55"/>
        <v>1000</v>
      </c>
      <c r="C106" s="123">
        <f t="shared" si="55"/>
        <v>1000</v>
      </c>
      <c r="D106" s="123">
        <f t="shared" si="55"/>
        <v>0</v>
      </c>
      <c r="E106" s="124">
        <v>0</v>
      </c>
      <c r="F106" s="126">
        <v>0</v>
      </c>
      <c r="G106" s="123">
        <f t="shared" si="56"/>
        <v>0</v>
      </c>
      <c r="H106" s="124">
        <v>0</v>
      </c>
      <c r="I106" s="126">
        <v>0</v>
      </c>
      <c r="J106" s="123">
        <f t="shared" si="57"/>
        <v>0</v>
      </c>
      <c r="K106" s="124">
        <v>1000</v>
      </c>
      <c r="L106" s="124">
        <v>1000</v>
      </c>
      <c r="M106" s="123">
        <f t="shared" si="58"/>
        <v>0</v>
      </c>
      <c r="N106" s="124">
        <v>0</v>
      </c>
      <c r="O106" s="126">
        <v>0</v>
      </c>
      <c r="P106" s="123">
        <f t="shared" si="59"/>
        <v>0</v>
      </c>
      <c r="Q106" s="124">
        <v>0</v>
      </c>
      <c r="R106" s="126">
        <v>0</v>
      </c>
      <c r="S106" s="123">
        <f t="shared" si="60"/>
        <v>0</v>
      </c>
      <c r="T106" s="16"/>
    </row>
    <row r="107" spans="1:20" s="152" customFormat="1" ht="19.5">
      <c r="A107" s="12" t="s">
        <v>83</v>
      </c>
      <c r="B107" s="123">
        <f t="shared" si="55"/>
        <v>999</v>
      </c>
      <c r="C107" s="123">
        <f t="shared" si="55"/>
        <v>999</v>
      </c>
      <c r="D107" s="123">
        <f t="shared" si="55"/>
        <v>0</v>
      </c>
      <c r="E107" s="124">
        <v>0</v>
      </c>
      <c r="F107" s="126">
        <v>0</v>
      </c>
      <c r="G107" s="123">
        <f t="shared" si="56"/>
        <v>0</v>
      </c>
      <c r="H107" s="124">
        <v>0</v>
      </c>
      <c r="I107" s="126">
        <v>0</v>
      </c>
      <c r="J107" s="123">
        <f t="shared" si="57"/>
        <v>0</v>
      </c>
      <c r="K107" s="124">
        <v>999</v>
      </c>
      <c r="L107" s="124">
        <v>999</v>
      </c>
      <c r="M107" s="123">
        <f t="shared" si="58"/>
        <v>0</v>
      </c>
      <c r="N107" s="124">
        <v>0</v>
      </c>
      <c r="O107" s="126">
        <v>0</v>
      </c>
      <c r="P107" s="123">
        <f t="shared" si="59"/>
        <v>0</v>
      </c>
      <c r="Q107" s="124">
        <v>0</v>
      </c>
      <c r="R107" s="126">
        <v>0</v>
      </c>
      <c r="S107" s="123">
        <f t="shared" si="60"/>
        <v>0</v>
      </c>
      <c r="T107" s="16"/>
    </row>
    <row r="108" spans="1:20" s="152" customFormat="1" ht="19.5">
      <c r="A108" s="12" t="s">
        <v>84</v>
      </c>
      <c r="B108" s="123">
        <f t="shared" si="55"/>
        <v>999</v>
      </c>
      <c r="C108" s="123">
        <f t="shared" si="55"/>
        <v>999</v>
      </c>
      <c r="D108" s="123">
        <f t="shared" si="55"/>
        <v>0</v>
      </c>
      <c r="E108" s="124">
        <v>0</v>
      </c>
      <c r="F108" s="126">
        <v>0</v>
      </c>
      <c r="G108" s="123">
        <f t="shared" si="56"/>
        <v>0</v>
      </c>
      <c r="H108" s="124">
        <v>0</v>
      </c>
      <c r="I108" s="126">
        <v>0</v>
      </c>
      <c r="J108" s="123">
        <f t="shared" si="57"/>
        <v>0</v>
      </c>
      <c r="K108" s="124">
        <v>999</v>
      </c>
      <c r="L108" s="124">
        <v>999</v>
      </c>
      <c r="M108" s="123">
        <f t="shared" si="58"/>
        <v>0</v>
      </c>
      <c r="N108" s="124">
        <v>0</v>
      </c>
      <c r="O108" s="126">
        <v>0</v>
      </c>
      <c r="P108" s="123">
        <f t="shared" si="59"/>
        <v>0</v>
      </c>
      <c r="Q108" s="124">
        <v>0</v>
      </c>
      <c r="R108" s="126">
        <v>0</v>
      </c>
      <c r="S108" s="123">
        <f t="shared" si="60"/>
        <v>0</v>
      </c>
      <c r="T108" s="16"/>
    </row>
    <row r="109" spans="1:20" s="152" customFormat="1" ht="19.5">
      <c r="A109" s="12" t="s">
        <v>85</v>
      </c>
      <c r="B109" s="123">
        <f t="shared" si="55"/>
        <v>1979</v>
      </c>
      <c r="C109" s="123">
        <f t="shared" si="55"/>
        <v>1979</v>
      </c>
      <c r="D109" s="123">
        <f t="shared" si="55"/>
        <v>0</v>
      </c>
      <c r="E109" s="124">
        <v>0</v>
      </c>
      <c r="F109" s="126">
        <v>0</v>
      </c>
      <c r="G109" s="123">
        <f t="shared" si="56"/>
        <v>0</v>
      </c>
      <c r="H109" s="124">
        <v>0</v>
      </c>
      <c r="I109" s="126">
        <v>0</v>
      </c>
      <c r="J109" s="123">
        <f t="shared" si="57"/>
        <v>0</v>
      </c>
      <c r="K109" s="124">
        <v>1979</v>
      </c>
      <c r="L109" s="124">
        <v>1979</v>
      </c>
      <c r="M109" s="123">
        <f t="shared" si="58"/>
        <v>0</v>
      </c>
      <c r="N109" s="124">
        <v>0</v>
      </c>
      <c r="O109" s="126">
        <v>0</v>
      </c>
      <c r="P109" s="123">
        <f t="shared" si="59"/>
        <v>0</v>
      </c>
      <c r="Q109" s="124">
        <v>0</v>
      </c>
      <c r="R109" s="126">
        <v>0</v>
      </c>
      <c r="S109" s="123">
        <f t="shared" si="60"/>
        <v>0</v>
      </c>
      <c r="T109" s="16"/>
    </row>
    <row r="110" spans="1:20" s="152" customFormat="1" ht="19.5">
      <c r="A110" s="12" t="s">
        <v>86</v>
      </c>
      <c r="B110" s="123">
        <f t="shared" si="55"/>
        <v>999</v>
      </c>
      <c r="C110" s="123">
        <f t="shared" si="55"/>
        <v>999</v>
      </c>
      <c r="D110" s="123">
        <f t="shared" si="55"/>
        <v>0</v>
      </c>
      <c r="E110" s="124">
        <v>0</v>
      </c>
      <c r="F110" s="126">
        <v>0</v>
      </c>
      <c r="G110" s="123">
        <f t="shared" si="56"/>
        <v>0</v>
      </c>
      <c r="H110" s="124">
        <v>0</v>
      </c>
      <c r="I110" s="126">
        <v>0</v>
      </c>
      <c r="J110" s="123">
        <f t="shared" si="57"/>
        <v>0</v>
      </c>
      <c r="K110" s="124">
        <v>999</v>
      </c>
      <c r="L110" s="124">
        <v>999</v>
      </c>
      <c r="M110" s="123">
        <f t="shared" si="58"/>
        <v>0</v>
      </c>
      <c r="N110" s="124">
        <v>0</v>
      </c>
      <c r="O110" s="126">
        <v>0</v>
      </c>
      <c r="P110" s="123">
        <f t="shared" si="59"/>
        <v>0</v>
      </c>
      <c r="Q110" s="124">
        <v>0</v>
      </c>
      <c r="R110" s="126">
        <v>0</v>
      </c>
      <c r="S110" s="123">
        <f t="shared" si="60"/>
        <v>0</v>
      </c>
      <c r="T110" s="16"/>
    </row>
    <row r="111" spans="1:20" s="152" customFormat="1" ht="19.5">
      <c r="A111" s="11" t="s">
        <v>37</v>
      </c>
      <c r="B111" s="127">
        <f aca="true" t="shared" si="61" ref="B111:S111">SUM(B112,B113,B114,B115,B116,B117,B118,B119,B120,B121,B122,B123,B124,B125,B126,B127,B134,B151,B168,B174,B175,B176,B192,B198)</f>
        <v>3877829</v>
      </c>
      <c r="C111" s="127">
        <f t="shared" si="61"/>
        <v>3898829</v>
      </c>
      <c r="D111" s="127">
        <f t="shared" si="61"/>
        <v>21000</v>
      </c>
      <c r="E111" s="127">
        <f t="shared" si="61"/>
        <v>50000</v>
      </c>
      <c r="F111" s="127">
        <f t="shared" si="61"/>
        <v>113800</v>
      </c>
      <c r="G111" s="127">
        <f t="shared" si="61"/>
        <v>63800</v>
      </c>
      <c r="H111" s="127">
        <f t="shared" si="61"/>
        <v>281314</v>
      </c>
      <c r="I111" s="127">
        <f t="shared" si="61"/>
        <v>238514</v>
      </c>
      <c r="J111" s="127">
        <f t="shared" si="61"/>
        <v>-42800</v>
      </c>
      <c r="K111" s="127">
        <f t="shared" si="61"/>
        <v>316291</v>
      </c>
      <c r="L111" s="127">
        <f t="shared" si="61"/>
        <v>316291</v>
      </c>
      <c r="M111" s="127">
        <f t="shared" si="61"/>
        <v>0</v>
      </c>
      <c r="N111" s="127">
        <f t="shared" si="61"/>
        <v>2701147</v>
      </c>
      <c r="O111" s="127">
        <f t="shared" si="61"/>
        <v>2701147</v>
      </c>
      <c r="P111" s="127">
        <f t="shared" si="61"/>
        <v>0</v>
      </c>
      <c r="Q111" s="127">
        <f t="shared" si="61"/>
        <v>529077</v>
      </c>
      <c r="R111" s="127">
        <f t="shared" si="61"/>
        <v>529077</v>
      </c>
      <c r="S111" s="127">
        <f t="shared" si="61"/>
        <v>0</v>
      </c>
      <c r="T111" s="16"/>
    </row>
    <row r="112" spans="1:20" s="152" customFormat="1" ht="19.5">
      <c r="A112" s="12" t="s">
        <v>87</v>
      </c>
      <c r="B112" s="123">
        <f t="shared" si="55"/>
        <v>80000</v>
      </c>
      <c r="C112" s="123">
        <f t="shared" si="55"/>
        <v>80000</v>
      </c>
      <c r="D112" s="123">
        <f t="shared" si="55"/>
        <v>0</v>
      </c>
      <c r="E112" s="124">
        <v>0</v>
      </c>
      <c r="F112" s="126">
        <v>0</v>
      </c>
      <c r="G112" s="123">
        <f t="shared" si="56"/>
        <v>0</v>
      </c>
      <c r="H112" s="124">
        <v>0</v>
      </c>
      <c r="I112" s="126">
        <v>0</v>
      </c>
      <c r="J112" s="123">
        <f t="shared" si="57"/>
        <v>0</v>
      </c>
      <c r="K112" s="124">
        <v>40000</v>
      </c>
      <c r="L112" s="124">
        <v>40000</v>
      </c>
      <c r="M112" s="123">
        <f t="shared" si="58"/>
        <v>0</v>
      </c>
      <c r="N112" s="124">
        <v>0</v>
      </c>
      <c r="O112" s="126">
        <v>0</v>
      </c>
      <c r="P112" s="123">
        <f t="shared" si="59"/>
        <v>0</v>
      </c>
      <c r="Q112" s="124">
        <v>40000</v>
      </c>
      <c r="R112" s="126">
        <v>40000</v>
      </c>
      <c r="S112" s="123">
        <f t="shared" si="60"/>
        <v>0</v>
      </c>
      <c r="T112" s="16"/>
    </row>
    <row r="113" spans="1:20" s="152" customFormat="1" ht="19.5">
      <c r="A113" s="12" t="s">
        <v>88</v>
      </c>
      <c r="B113" s="123">
        <f t="shared" si="55"/>
        <v>30000</v>
      </c>
      <c r="C113" s="123">
        <f t="shared" si="55"/>
        <v>30000</v>
      </c>
      <c r="D113" s="123">
        <f t="shared" si="55"/>
        <v>0</v>
      </c>
      <c r="E113" s="124">
        <v>0</v>
      </c>
      <c r="F113" s="126">
        <v>0</v>
      </c>
      <c r="G113" s="123">
        <f t="shared" si="56"/>
        <v>0</v>
      </c>
      <c r="H113" s="124">
        <v>0</v>
      </c>
      <c r="I113" s="126">
        <v>0</v>
      </c>
      <c r="J113" s="123">
        <f t="shared" si="57"/>
        <v>0</v>
      </c>
      <c r="K113" s="124">
        <v>0</v>
      </c>
      <c r="L113" s="124">
        <v>0</v>
      </c>
      <c r="M113" s="123">
        <f t="shared" si="58"/>
        <v>0</v>
      </c>
      <c r="N113" s="124">
        <v>0</v>
      </c>
      <c r="O113" s="126">
        <v>0</v>
      </c>
      <c r="P113" s="123">
        <f t="shared" si="59"/>
        <v>0</v>
      </c>
      <c r="Q113" s="124">
        <v>30000</v>
      </c>
      <c r="R113" s="126">
        <v>30000</v>
      </c>
      <c r="S113" s="123">
        <f t="shared" si="60"/>
        <v>0</v>
      </c>
      <c r="T113" s="16"/>
    </row>
    <row r="114" spans="1:20" s="152" customFormat="1" ht="19.5">
      <c r="A114" s="12" t="s">
        <v>89</v>
      </c>
      <c r="B114" s="123">
        <f t="shared" si="55"/>
        <v>38000</v>
      </c>
      <c r="C114" s="123">
        <f t="shared" si="55"/>
        <v>38000</v>
      </c>
      <c r="D114" s="123">
        <f t="shared" si="55"/>
        <v>0</v>
      </c>
      <c r="E114" s="124">
        <v>0</v>
      </c>
      <c r="F114" s="126">
        <v>0</v>
      </c>
      <c r="G114" s="123">
        <f t="shared" si="56"/>
        <v>0</v>
      </c>
      <c r="H114" s="124">
        <v>0</v>
      </c>
      <c r="I114" s="126">
        <v>0</v>
      </c>
      <c r="J114" s="123">
        <f t="shared" si="57"/>
        <v>0</v>
      </c>
      <c r="K114" s="124">
        <v>15000</v>
      </c>
      <c r="L114" s="124">
        <v>15000</v>
      </c>
      <c r="M114" s="123">
        <f t="shared" si="58"/>
        <v>0</v>
      </c>
      <c r="N114" s="124">
        <v>0</v>
      </c>
      <c r="O114" s="126">
        <v>0</v>
      </c>
      <c r="P114" s="123">
        <f t="shared" si="59"/>
        <v>0</v>
      </c>
      <c r="Q114" s="124">
        <v>23000</v>
      </c>
      <c r="R114" s="126">
        <v>23000</v>
      </c>
      <c r="S114" s="123">
        <f t="shared" si="60"/>
        <v>0</v>
      </c>
      <c r="T114" s="16"/>
    </row>
    <row r="115" spans="1:20" s="152" customFormat="1" ht="19.5">
      <c r="A115" s="12" t="s">
        <v>90</v>
      </c>
      <c r="B115" s="123">
        <f t="shared" si="55"/>
        <v>108829</v>
      </c>
      <c r="C115" s="123">
        <f t="shared" si="55"/>
        <v>108829</v>
      </c>
      <c r="D115" s="123">
        <f t="shared" si="55"/>
        <v>0</v>
      </c>
      <c r="E115" s="124">
        <v>0</v>
      </c>
      <c r="F115" s="126">
        <v>0</v>
      </c>
      <c r="G115" s="123">
        <f t="shared" si="56"/>
        <v>0</v>
      </c>
      <c r="H115" s="124">
        <v>108829</v>
      </c>
      <c r="I115" s="126">
        <v>108829</v>
      </c>
      <c r="J115" s="123">
        <f t="shared" si="57"/>
        <v>0</v>
      </c>
      <c r="K115" s="124">
        <v>0</v>
      </c>
      <c r="L115" s="126">
        <v>0</v>
      </c>
      <c r="M115" s="123">
        <f t="shared" si="58"/>
        <v>0</v>
      </c>
      <c r="N115" s="124">
        <v>0</v>
      </c>
      <c r="O115" s="126">
        <v>0</v>
      </c>
      <c r="P115" s="123">
        <f t="shared" si="59"/>
        <v>0</v>
      </c>
      <c r="Q115" s="124">
        <v>0</v>
      </c>
      <c r="R115" s="126">
        <v>0</v>
      </c>
      <c r="S115" s="123">
        <f t="shared" si="60"/>
        <v>0</v>
      </c>
      <c r="T115" s="16"/>
    </row>
    <row r="116" spans="1:20" s="152" customFormat="1" ht="19.5">
      <c r="A116" s="12" t="s">
        <v>91</v>
      </c>
      <c r="B116" s="123">
        <f t="shared" si="55"/>
        <v>17000</v>
      </c>
      <c r="C116" s="123">
        <f t="shared" si="55"/>
        <v>17000</v>
      </c>
      <c r="D116" s="123">
        <f t="shared" si="55"/>
        <v>0</v>
      </c>
      <c r="E116" s="124">
        <v>0</v>
      </c>
      <c r="F116" s="126">
        <v>0</v>
      </c>
      <c r="G116" s="123">
        <f t="shared" si="56"/>
        <v>0</v>
      </c>
      <c r="H116" s="124">
        <v>0</v>
      </c>
      <c r="I116" s="126">
        <v>0</v>
      </c>
      <c r="J116" s="123">
        <f t="shared" si="57"/>
        <v>0</v>
      </c>
      <c r="K116" s="124">
        <v>0</v>
      </c>
      <c r="L116" s="126">
        <v>0</v>
      </c>
      <c r="M116" s="123">
        <f t="shared" si="58"/>
        <v>0</v>
      </c>
      <c r="N116" s="124">
        <v>0</v>
      </c>
      <c r="O116" s="126">
        <v>0</v>
      </c>
      <c r="P116" s="123">
        <f t="shared" si="59"/>
        <v>0</v>
      </c>
      <c r="Q116" s="124">
        <v>17000</v>
      </c>
      <c r="R116" s="126">
        <v>17000</v>
      </c>
      <c r="S116" s="123">
        <f t="shared" si="60"/>
        <v>0</v>
      </c>
      <c r="T116" s="16"/>
    </row>
    <row r="117" spans="1:20" s="153" customFormat="1" ht="19.5">
      <c r="A117" s="12" t="s">
        <v>92</v>
      </c>
      <c r="B117" s="123">
        <f t="shared" si="55"/>
        <v>57491</v>
      </c>
      <c r="C117" s="123">
        <f t="shared" si="55"/>
        <v>57491</v>
      </c>
      <c r="D117" s="123">
        <f t="shared" si="55"/>
        <v>0</v>
      </c>
      <c r="E117" s="126">
        <v>0</v>
      </c>
      <c r="F117" s="126">
        <v>0</v>
      </c>
      <c r="G117" s="123">
        <f t="shared" si="56"/>
        <v>0</v>
      </c>
      <c r="H117" s="126">
        <v>47491</v>
      </c>
      <c r="I117" s="126">
        <v>47491</v>
      </c>
      <c r="J117" s="123">
        <f t="shared" si="57"/>
        <v>0</v>
      </c>
      <c r="K117" s="126">
        <v>10000</v>
      </c>
      <c r="L117" s="126">
        <v>10000</v>
      </c>
      <c r="M117" s="123">
        <f t="shared" si="58"/>
        <v>0</v>
      </c>
      <c r="N117" s="126">
        <v>0</v>
      </c>
      <c r="O117" s="126">
        <v>0</v>
      </c>
      <c r="P117" s="123">
        <f t="shared" si="59"/>
        <v>0</v>
      </c>
      <c r="Q117" s="126">
        <v>0</v>
      </c>
      <c r="R117" s="126">
        <v>0</v>
      </c>
      <c r="S117" s="123">
        <f t="shared" si="60"/>
        <v>0</v>
      </c>
      <c r="T117" s="17"/>
    </row>
    <row r="118" spans="1:20" s="152" customFormat="1" ht="19.5">
      <c r="A118" s="12" t="s">
        <v>93</v>
      </c>
      <c r="B118" s="123">
        <f t="shared" si="55"/>
        <v>45600</v>
      </c>
      <c r="C118" s="123">
        <f t="shared" si="55"/>
        <v>45600</v>
      </c>
      <c r="D118" s="123">
        <f t="shared" si="55"/>
        <v>0</v>
      </c>
      <c r="E118" s="124">
        <v>0</v>
      </c>
      <c r="F118" s="126">
        <v>0</v>
      </c>
      <c r="G118" s="123">
        <f t="shared" si="56"/>
        <v>0</v>
      </c>
      <c r="H118" s="124">
        <v>0</v>
      </c>
      <c r="I118" s="126">
        <v>0</v>
      </c>
      <c r="J118" s="123">
        <f t="shared" si="57"/>
        <v>0</v>
      </c>
      <c r="K118" s="124">
        <v>0</v>
      </c>
      <c r="L118" s="126">
        <v>0</v>
      </c>
      <c r="M118" s="123">
        <f t="shared" si="58"/>
        <v>0</v>
      </c>
      <c r="N118" s="124">
        <v>0</v>
      </c>
      <c r="O118" s="126">
        <v>0</v>
      </c>
      <c r="P118" s="123">
        <f t="shared" si="59"/>
        <v>0</v>
      </c>
      <c r="Q118" s="124">
        <v>45600</v>
      </c>
      <c r="R118" s="126">
        <v>45600</v>
      </c>
      <c r="S118" s="123">
        <f t="shared" si="60"/>
        <v>0</v>
      </c>
      <c r="T118" s="16"/>
    </row>
    <row r="119" spans="1:20" s="152" customFormat="1" ht="19.5">
      <c r="A119" s="12" t="s">
        <v>94</v>
      </c>
      <c r="B119" s="123">
        <f t="shared" si="55"/>
        <v>75000</v>
      </c>
      <c r="C119" s="123">
        <f t="shared" si="55"/>
        <v>75000</v>
      </c>
      <c r="D119" s="123">
        <f t="shared" si="55"/>
        <v>0</v>
      </c>
      <c r="E119" s="124">
        <v>0</v>
      </c>
      <c r="F119" s="126">
        <v>0</v>
      </c>
      <c r="G119" s="123">
        <f t="shared" si="56"/>
        <v>0</v>
      </c>
      <c r="H119" s="124">
        <v>0</v>
      </c>
      <c r="I119" s="126">
        <v>0</v>
      </c>
      <c r="J119" s="123">
        <f t="shared" si="57"/>
        <v>0</v>
      </c>
      <c r="K119" s="124">
        <v>0</v>
      </c>
      <c r="L119" s="126">
        <v>0</v>
      </c>
      <c r="M119" s="123">
        <f t="shared" si="58"/>
        <v>0</v>
      </c>
      <c r="N119" s="124">
        <v>0</v>
      </c>
      <c r="O119" s="126">
        <v>0</v>
      </c>
      <c r="P119" s="123">
        <f t="shared" si="59"/>
        <v>0</v>
      </c>
      <c r="Q119" s="124">
        <v>75000</v>
      </c>
      <c r="R119" s="126">
        <v>75000</v>
      </c>
      <c r="S119" s="123">
        <f t="shared" si="60"/>
        <v>0</v>
      </c>
      <c r="T119" s="16"/>
    </row>
    <row r="120" spans="1:20" s="152" customFormat="1" ht="19.5">
      <c r="A120" s="12" t="s">
        <v>95</v>
      </c>
      <c r="B120" s="123">
        <f t="shared" si="55"/>
        <v>100000</v>
      </c>
      <c r="C120" s="123">
        <f t="shared" si="55"/>
        <v>100000</v>
      </c>
      <c r="D120" s="123">
        <f t="shared" si="55"/>
        <v>0</v>
      </c>
      <c r="E120" s="124">
        <v>50000</v>
      </c>
      <c r="F120" s="126">
        <v>50000</v>
      </c>
      <c r="G120" s="123">
        <f t="shared" si="56"/>
        <v>0</v>
      </c>
      <c r="H120" s="124">
        <v>50000</v>
      </c>
      <c r="I120" s="126">
        <v>50000</v>
      </c>
      <c r="J120" s="123">
        <f t="shared" si="57"/>
        <v>0</v>
      </c>
      <c r="K120" s="124">
        <v>0</v>
      </c>
      <c r="L120" s="126">
        <v>0</v>
      </c>
      <c r="M120" s="123">
        <f t="shared" si="58"/>
        <v>0</v>
      </c>
      <c r="N120" s="124">
        <v>0</v>
      </c>
      <c r="O120" s="126">
        <v>0</v>
      </c>
      <c r="P120" s="123">
        <f t="shared" si="59"/>
        <v>0</v>
      </c>
      <c r="Q120" s="124">
        <v>0</v>
      </c>
      <c r="R120" s="126">
        <v>0</v>
      </c>
      <c r="S120" s="123">
        <f t="shared" si="60"/>
        <v>0</v>
      </c>
      <c r="T120" s="16"/>
    </row>
    <row r="121" spans="1:20" s="152" customFormat="1" ht="19.5">
      <c r="A121" s="12" t="s">
        <v>96</v>
      </c>
      <c r="B121" s="123">
        <f t="shared" si="55"/>
        <v>10000</v>
      </c>
      <c r="C121" s="123">
        <f t="shared" si="55"/>
        <v>10000</v>
      </c>
      <c r="D121" s="123">
        <f t="shared" si="55"/>
        <v>0</v>
      </c>
      <c r="E121" s="124">
        <v>0</v>
      </c>
      <c r="F121" s="126">
        <v>0</v>
      </c>
      <c r="G121" s="123">
        <f t="shared" si="56"/>
        <v>0</v>
      </c>
      <c r="H121" s="124">
        <v>0</v>
      </c>
      <c r="I121" s="126">
        <v>0</v>
      </c>
      <c r="J121" s="123">
        <f t="shared" si="57"/>
        <v>0</v>
      </c>
      <c r="K121" s="124">
        <v>0</v>
      </c>
      <c r="L121" s="126">
        <v>0</v>
      </c>
      <c r="M121" s="123">
        <f t="shared" si="58"/>
        <v>0</v>
      </c>
      <c r="N121" s="124">
        <v>0</v>
      </c>
      <c r="O121" s="126">
        <v>0</v>
      </c>
      <c r="P121" s="123">
        <f t="shared" si="59"/>
        <v>0</v>
      </c>
      <c r="Q121" s="124">
        <v>10000</v>
      </c>
      <c r="R121" s="126">
        <v>10000</v>
      </c>
      <c r="S121" s="123">
        <f t="shared" si="60"/>
        <v>0</v>
      </c>
      <c r="T121" s="16"/>
    </row>
    <row r="122" spans="1:20" s="152" customFormat="1" ht="19.5">
      <c r="A122" s="12" t="s">
        <v>97</v>
      </c>
      <c r="B122" s="123">
        <f t="shared" si="55"/>
        <v>178477</v>
      </c>
      <c r="C122" s="123">
        <f t="shared" si="55"/>
        <v>178477</v>
      </c>
      <c r="D122" s="123">
        <f t="shared" si="55"/>
        <v>0</v>
      </c>
      <c r="E122" s="124">
        <v>0</v>
      </c>
      <c r="F122" s="126">
        <v>0</v>
      </c>
      <c r="G122" s="123">
        <f t="shared" si="56"/>
        <v>0</v>
      </c>
      <c r="H122" s="124">
        <v>0</v>
      </c>
      <c r="I122" s="126">
        <v>0</v>
      </c>
      <c r="J122" s="123">
        <f t="shared" si="57"/>
        <v>0</v>
      </c>
      <c r="K122" s="124">
        <v>0</v>
      </c>
      <c r="L122" s="126">
        <v>0</v>
      </c>
      <c r="M122" s="123">
        <f t="shared" si="58"/>
        <v>0</v>
      </c>
      <c r="N122" s="124">
        <v>0</v>
      </c>
      <c r="O122" s="126">
        <v>0</v>
      </c>
      <c r="P122" s="123">
        <f t="shared" si="59"/>
        <v>0</v>
      </c>
      <c r="Q122" s="124">
        <v>178477</v>
      </c>
      <c r="R122" s="126">
        <v>178477</v>
      </c>
      <c r="S122" s="123">
        <f t="shared" si="60"/>
        <v>0</v>
      </c>
      <c r="T122" s="16"/>
    </row>
    <row r="123" spans="1:20" s="152" customFormat="1" ht="19.5">
      <c r="A123" s="12" t="s">
        <v>98</v>
      </c>
      <c r="B123" s="123">
        <f t="shared" si="55"/>
        <v>13614</v>
      </c>
      <c r="C123" s="123">
        <f t="shared" si="55"/>
        <v>13614</v>
      </c>
      <c r="D123" s="123">
        <f t="shared" si="55"/>
        <v>0</v>
      </c>
      <c r="E123" s="124">
        <v>0</v>
      </c>
      <c r="F123" s="126">
        <v>0</v>
      </c>
      <c r="G123" s="123">
        <f>SUM(F123-E123)</f>
        <v>0</v>
      </c>
      <c r="H123" s="124">
        <v>0</v>
      </c>
      <c r="I123" s="126">
        <v>0</v>
      </c>
      <c r="J123" s="123">
        <f>SUM(I123-H123)</f>
        <v>0</v>
      </c>
      <c r="K123" s="124">
        <v>13614</v>
      </c>
      <c r="L123" s="126">
        <v>13614</v>
      </c>
      <c r="M123" s="123">
        <f>SUM(L123-K123)</f>
        <v>0</v>
      </c>
      <c r="N123" s="124">
        <v>0</v>
      </c>
      <c r="O123" s="126">
        <v>0</v>
      </c>
      <c r="P123" s="123">
        <f>SUM(O123-N123)</f>
        <v>0</v>
      </c>
      <c r="Q123" s="124">
        <v>0</v>
      </c>
      <c r="R123" s="126">
        <v>0</v>
      </c>
      <c r="S123" s="123">
        <f>SUM(R123-Q123)</f>
        <v>0</v>
      </c>
      <c r="T123" s="16"/>
    </row>
    <row r="124" spans="1:20" s="152" customFormat="1" ht="19.5">
      <c r="A124" s="12" t="s">
        <v>99</v>
      </c>
      <c r="B124" s="123">
        <f t="shared" si="55"/>
        <v>50000</v>
      </c>
      <c r="C124" s="123">
        <f t="shared" si="55"/>
        <v>50000</v>
      </c>
      <c r="D124" s="123">
        <f t="shared" si="55"/>
        <v>0</v>
      </c>
      <c r="E124" s="124">
        <v>0</v>
      </c>
      <c r="F124" s="126">
        <v>0</v>
      </c>
      <c r="G124" s="123">
        <f t="shared" si="56"/>
        <v>0</v>
      </c>
      <c r="H124" s="124">
        <v>0</v>
      </c>
      <c r="I124" s="126">
        <v>0</v>
      </c>
      <c r="J124" s="123">
        <f t="shared" si="57"/>
        <v>0</v>
      </c>
      <c r="K124" s="124">
        <v>0</v>
      </c>
      <c r="L124" s="126">
        <v>0</v>
      </c>
      <c r="M124" s="123">
        <f t="shared" si="58"/>
        <v>0</v>
      </c>
      <c r="N124" s="124">
        <v>0</v>
      </c>
      <c r="O124" s="126">
        <v>0</v>
      </c>
      <c r="P124" s="123">
        <f t="shared" si="59"/>
        <v>0</v>
      </c>
      <c r="Q124" s="124">
        <v>50000</v>
      </c>
      <c r="R124" s="126">
        <v>50000</v>
      </c>
      <c r="S124" s="123">
        <f t="shared" si="60"/>
        <v>0</v>
      </c>
      <c r="T124" s="16"/>
    </row>
    <row r="125" spans="1:20" s="152" customFormat="1" ht="19.5">
      <c r="A125" s="12" t="s">
        <v>100</v>
      </c>
      <c r="B125" s="123">
        <f t="shared" si="55"/>
        <v>40000</v>
      </c>
      <c r="C125" s="123">
        <f t="shared" si="55"/>
        <v>40000</v>
      </c>
      <c r="D125" s="123">
        <f t="shared" si="55"/>
        <v>0</v>
      </c>
      <c r="E125" s="124">
        <v>0</v>
      </c>
      <c r="F125" s="126">
        <v>0</v>
      </c>
      <c r="G125" s="123">
        <f>SUM(F125-E125)</f>
        <v>0</v>
      </c>
      <c r="H125" s="124">
        <v>0</v>
      </c>
      <c r="I125" s="126">
        <v>0</v>
      </c>
      <c r="J125" s="123">
        <f>SUM(I125-H125)</f>
        <v>0</v>
      </c>
      <c r="K125" s="124">
        <v>0</v>
      </c>
      <c r="L125" s="126">
        <v>0</v>
      </c>
      <c r="M125" s="123">
        <f>SUM(L125-K125)</f>
        <v>0</v>
      </c>
      <c r="N125" s="124">
        <v>0</v>
      </c>
      <c r="O125" s="126">
        <v>0</v>
      </c>
      <c r="P125" s="123">
        <f>SUM(O125-N125)</f>
        <v>0</v>
      </c>
      <c r="Q125" s="124">
        <v>40000</v>
      </c>
      <c r="R125" s="126">
        <v>40000</v>
      </c>
      <c r="S125" s="123">
        <f>SUM(R125-Q125)</f>
        <v>0</v>
      </c>
      <c r="T125" s="16"/>
    </row>
    <row r="126" spans="1:20" s="152" customFormat="1" ht="19.5">
      <c r="A126" s="12" t="s">
        <v>101</v>
      </c>
      <c r="B126" s="123">
        <f t="shared" si="55"/>
        <v>14994</v>
      </c>
      <c r="C126" s="123">
        <f t="shared" si="55"/>
        <v>14994</v>
      </c>
      <c r="D126" s="123">
        <f t="shared" si="55"/>
        <v>0</v>
      </c>
      <c r="E126" s="124">
        <v>0</v>
      </c>
      <c r="F126" s="126">
        <v>0</v>
      </c>
      <c r="G126" s="123">
        <f>SUM(F126-E126)</f>
        <v>0</v>
      </c>
      <c r="H126" s="124">
        <v>14994</v>
      </c>
      <c r="I126" s="126">
        <v>14994</v>
      </c>
      <c r="J126" s="123">
        <f>SUM(I126-H126)</f>
        <v>0</v>
      </c>
      <c r="K126" s="124">
        <v>0</v>
      </c>
      <c r="L126" s="126">
        <v>0</v>
      </c>
      <c r="M126" s="123">
        <f>SUM(L126-K126)</f>
        <v>0</v>
      </c>
      <c r="N126" s="124">
        <v>0</v>
      </c>
      <c r="O126" s="126">
        <v>0</v>
      </c>
      <c r="P126" s="123">
        <f>SUM(O126-N126)</f>
        <v>0</v>
      </c>
      <c r="Q126" s="124">
        <v>0</v>
      </c>
      <c r="R126" s="126">
        <v>0</v>
      </c>
      <c r="S126" s="123">
        <f>SUM(R126-Q126)</f>
        <v>0</v>
      </c>
      <c r="T126" s="16"/>
    </row>
    <row r="127" spans="1:20" s="152" customFormat="1" ht="18" customHeight="1">
      <c r="A127" s="11" t="s">
        <v>102</v>
      </c>
      <c r="B127" s="127">
        <f aca="true" t="shared" si="62" ref="B127:S127">SUM(B128,B129,B130,B131,B132,B133)</f>
        <v>2701147</v>
      </c>
      <c r="C127" s="127">
        <f t="shared" si="62"/>
        <v>2701147</v>
      </c>
      <c r="D127" s="127">
        <f t="shared" si="62"/>
        <v>0</v>
      </c>
      <c r="E127" s="127">
        <f t="shared" si="62"/>
        <v>0</v>
      </c>
      <c r="F127" s="127">
        <f t="shared" si="62"/>
        <v>0</v>
      </c>
      <c r="G127" s="127">
        <f t="shared" si="62"/>
        <v>0</v>
      </c>
      <c r="H127" s="127">
        <f t="shared" si="62"/>
        <v>0</v>
      </c>
      <c r="I127" s="127">
        <f t="shared" si="62"/>
        <v>0</v>
      </c>
      <c r="J127" s="127">
        <f t="shared" si="62"/>
        <v>0</v>
      </c>
      <c r="K127" s="127">
        <f t="shared" si="62"/>
        <v>0</v>
      </c>
      <c r="L127" s="127">
        <f t="shared" si="62"/>
        <v>0</v>
      </c>
      <c r="M127" s="127">
        <f t="shared" si="62"/>
        <v>0</v>
      </c>
      <c r="N127" s="127">
        <f t="shared" si="62"/>
        <v>2701147</v>
      </c>
      <c r="O127" s="127">
        <f t="shared" si="62"/>
        <v>2701147</v>
      </c>
      <c r="P127" s="127">
        <f t="shared" si="62"/>
        <v>0</v>
      </c>
      <c r="Q127" s="127">
        <f t="shared" si="62"/>
        <v>0</v>
      </c>
      <c r="R127" s="127">
        <f t="shared" si="62"/>
        <v>0</v>
      </c>
      <c r="S127" s="127">
        <f t="shared" si="62"/>
        <v>0</v>
      </c>
      <c r="T127" s="16"/>
    </row>
    <row r="128" spans="1:20" s="152" customFormat="1" ht="19.5">
      <c r="A128" s="19" t="s">
        <v>103</v>
      </c>
      <c r="B128" s="123">
        <f t="shared" si="55"/>
        <v>142600</v>
      </c>
      <c r="C128" s="123">
        <f t="shared" si="55"/>
        <v>142600</v>
      </c>
      <c r="D128" s="123">
        <f t="shared" si="55"/>
        <v>0</v>
      </c>
      <c r="E128" s="124">
        <v>0</v>
      </c>
      <c r="F128" s="124">
        <v>0</v>
      </c>
      <c r="G128" s="123">
        <f t="shared" si="56"/>
        <v>0</v>
      </c>
      <c r="H128" s="124">
        <v>0</v>
      </c>
      <c r="I128" s="124">
        <v>0</v>
      </c>
      <c r="J128" s="123">
        <f t="shared" si="57"/>
        <v>0</v>
      </c>
      <c r="K128" s="124">
        <v>0</v>
      </c>
      <c r="L128" s="124">
        <v>0</v>
      </c>
      <c r="M128" s="123">
        <f t="shared" si="58"/>
        <v>0</v>
      </c>
      <c r="N128" s="124">
        <v>142600</v>
      </c>
      <c r="O128" s="124">
        <v>142600</v>
      </c>
      <c r="P128" s="123">
        <f t="shared" si="59"/>
        <v>0</v>
      </c>
      <c r="Q128" s="124">
        <v>0</v>
      </c>
      <c r="R128" s="124">
        <v>0</v>
      </c>
      <c r="S128" s="123">
        <f t="shared" si="60"/>
        <v>0</v>
      </c>
      <c r="T128" s="16"/>
    </row>
    <row r="129" spans="1:20" s="152" customFormat="1" ht="19.5">
      <c r="A129" s="12" t="s">
        <v>104</v>
      </c>
      <c r="B129" s="123">
        <f t="shared" si="55"/>
        <v>131700</v>
      </c>
      <c r="C129" s="123">
        <f t="shared" si="55"/>
        <v>131700</v>
      </c>
      <c r="D129" s="123">
        <f t="shared" si="55"/>
        <v>0</v>
      </c>
      <c r="E129" s="124">
        <v>0</v>
      </c>
      <c r="F129" s="124">
        <v>0</v>
      </c>
      <c r="G129" s="123">
        <f t="shared" si="56"/>
        <v>0</v>
      </c>
      <c r="H129" s="124">
        <v>0</v>
      </c>
      <c r="I129" s="124">
        <v>0</v>
      </c>
      <c r="J129" s="123">
        <f t="shared" si="57"/>
        <v>0</v>
      </c>
      <c r="K129" s="124">
        <v>0</v>
      </c>
      <c r="L129" s="124">
        <v>0</v>
      </c>
      <c r="M129" s="123">
        <f t="shared" si="58"/>
        <v>0</v>
      </c>
      <c r="N129" s="124">
        <v>131700</v>
      </c>
      <c r="O129" s="124">
        <v>131700</v>
      </c>
      <c r="P129" s="123">
        <f t="shared" si="59"/>
        <v>0</v>
      </c>
      <c r="Q129" s="124">
        <v>0</v>
      </c>
      <c r="R129" s="124">
        <v>0</v>
      </c>
      <c r="S129" s="123">
        <f t="shared" si="60"/>
        <v>0</v>
      </c>
      <c r="T129" s="16"/>
    </row>
    <row r="130" spans="1:20" s="152" customFormat="1" ht="19.5">
      <c r="A130" s="12" t="s">
        <v>105</v>
      </c>
      <c r="B130" s="123">
        <f t="shared" si="55"/>
        <v>439000</v>
      </c>
      <c r="C130" s="123">
        <f t="shared" si="55"/>
        <v>439000</v>
      </c>
      <c r="D130" s="123">
        <f t="shared" si="55"/>
        <v>0</v>
      </c>
      <c r="E130" s="124">
        <v>0</v>
      </c>
      <c r="F130" s="124">
        <v>0</v>
      </c>
      <c r="G130" s="123">
        <f t="shared" si="56"/>
        <v>0</v>
      </c>
      <c r="H130" s="124">
        <v>0</v>
      </c>
      <c r="I130" s="124">
        <v>0</v>
      </c>
      <c r="J130" s="123">
        <f t="shared" si="57"/>
        <v>0</v>
      </c>
      <c r="K130" s="124">
        <v>0</v>
      </c>
      <c r="L130" s="124">
        <v>0</v>
      </c>
      <c r="M130" s="123">
        <f t="shared" si="58"/>
        <v>0</v>
      </c>
      <c r="N130" s="124">
        <v>439000</v>
      </c>
      <c r="O130" s="124">
        <v>439000</v>
      </c>
      <c r="P130" s="123">
        <f t="shared" si="59"/>
        <v>0</v>
      </c>
      <c r="Q130" s="124">
        <v>0</v>
      </c>
      <c r="R130" s="124">
        <v>0</v>
      </c>
      <c r="S130" s="123">
        <f t="shared" si="60"/>
        <v>0</v>
      </c>
      <c r="T130" s="16"/>
    </row>
    <row r="131" spans="1:20" s="152" customFormat="1" ht="19.5">
      <c r="A131" s="12" t="s">
        <v>106</v>
      </c>
      <c r="B131" s="123">
        <f t="shared" si="55"/>
        <v>65800</v>
      </c>
      <c r="C131" s="123">
        <f t="shared" si="55"/>
        <v>65800</v>
      </c>
      <c r="D131" s="123">
        <f t="shared" si="55"/>
        <v>0</v>
      </c>
      <c r="E131" s="124">
        <v>0</v>
      </c>
      <c r="F131" s="124">
        <v>0</v>
      </c>
      <c r="G131" s="123">
        <f t="shared" si="56"/>
        <v>0</v>
      </c>
      <c r="H131" s="124">
        <v>0</v>
      </c>
      <c r="I131" s="124">
        <v>0</v>
      </c>
      <c r="J131" s="123">
        <f t="shared" si="57"/>
        <v>0</v>
      </c>
      <c r="K131" s="124">
        <v>0</v>
      </c>
      <c r="L131" s="124">
        <v>0</v>
      </c>
      <c r="M131" s="123">
        <f t="shared" si="58"/>
        <v>0</v>
      </c>
      <c r="N131" s="124">
        <v>65800</v>
      </c>
      <c r="O131" s="124">
        <v>65800</v>
      </c>
      <c r="P131" s="123">
        <f t="shared" si="59"/>
        <v>0</v>
      </c>
      <c r="Q131" s="124">
        <v>0</v>
      </c>
      <c r="R131" s="124">
        <v>0</v>
      </c>
      <c r="S131" s="123">
        <f t="shared" si="60"/>
        <v>0</v>
      </c>
      <c r="T131" s="16"/>
    </row>
    <row r="132" spans="1:20" s="152" customFormat="1" ht="19.5">
      <c r="A132" s="12" t="s">
        <v>107</v>
      </c>
      <c r="B132" s="123">
        <f t="shared" si="55"/>
        <v>1538047</v>
      </c>
      <c r="C132" s="123">
        <f t="shared" si="55"/>
        <v>1538047</v>
      </c>
      <c r="D132" s="123">
        <f t="shared" si="55"/>
        <v>0</v>
      </c>
      <c r="E132" s="124">
        <v>0</v>
      </c>
      <c r="F132" s="124">
        <v>0</v>
      </c>
      <c r="G132" s="123">
        <f t="shared" si="56"/>
        <v>0</v>
      </c>
      <c r="H132" s="124">
        <v>0</v>
      </c>
      <c r="I132" s="124">
        <v>0</v>
      </c>
      <c r="J132" s="123">
        <f t="shared" si="57"/>
        <v>0</v>
      </c>
      <c r="K132" s="124">
        <v>0</v>
      </c>
      <c r="L132" s="124">
        <v>0</v>
      </c>
      <c r="M132" s="123">
        <f t="shared" si="58"/>
        <v>0</v>
      </c>
      <c r="N132" s="124">
        <v>1538047</v>
      </c>
      <c r="O132" s="124">
        <v>1538047</v>
      </c>
      <c r="P132" s="123">
        <f t="shared" si="59"/>
        <v>0</v>
      </c>
      <c r="Q132" s="124">
        <v>0</v>
      </c>
      <c r="R132" s="124">
        <v>0</v>
      </c>
      <c r="S132" s="123">
        <f t="shared" si="60"/>
        <v>0</v>
      </c>
      <c r="T132" s="16"/>
    </row>
    <row r="133" spans="1:20" s="152" customFormat="1" ht="19.5">
      <c r="A133" s="12" t="s">
        <v>108</v>
      </c>
      <c r="B133" s="123">
        <f t="shared" si="55"/>
        <v>384000</v>
      </c>
      <c r="C133" s="123">
        <f t="shared" si="55"/>
        <v>384000</v>
      </c>
      <c r="D133" s="123">
        <f t="shared" si="55"/>
        <v>0</v>
      </c>
      <c r="E133" s="124">
        <v>0</v>
      </c>
      <c r="F133" s="124">
        <v>0</v>
      </c>
      <c r="G133" s="123">
        <f t="shared" si="56"/>
        <v>0</v>
      </c>
      <c r="H133" s="124">
        <v>0</v>
      </c>
      <c r="I133" s="124">
        <v>0</v>
      </c>
      <c r="J133" s="123">
        <f t="shared" si="57"/>
        <v>0</v>
      </c>
      <c r="K133" s="124">
        <v>0</v>
      </c>
      <c r="L133" s="124">
        <v>0</v>
      </c>
      <c r="M133" s="123">
        <f t="shared" si="58"/>
        <v>0</v>
      </c>
      <c r="N133" s="124">
        <v>384000</v>
      </c>
      <c r="O133" s="124">
        <v>384000</v>
      </c>
      <c r="P133" s="123">
        <f t="shared" si="59"/>
        <v>0</v>
      </c>
      <c r="Q133" s="124">
        <v>0</v>
      </c>
      <c r="R133" s="124">
        <v>0</v>
      </c>
      <c r="S133" s="123">
        <f t="shared" si="60"/>
        <v>0</v>
      </c>
      <c r="T133" s="16"/>
    </row>
    <row r="134" spans="1:20" s="152" customFormat="1" ht="19.5">
      <c r="A134" s="11" t="s">
        <v>109</v>
      </c>
      <c r="B134" s="127">
        <f aca="true" t="shared" si="63" ref="B134:S134">SUM(B135,B136,B137,B138,B139,B140,B141,B142,B143,B144,B145,B146,B147,B148,B149,B150)</f>
        <v>81898</v>
      </c>
      <c r="C134" s="127">
        <f t="shared" si="63"/>
        <v>81898</v>
      </c>
      <c r="D134" s="127">
        <f t="shared" si="63"/>
        <v>0</v>
      </c>
      <c r="E134" s="127">
        <f t="shared" si="63"/>
        <v>0</v>
      </c>
      <c r="F134" s="127">
        <f t="shared" si="63"/>
        <v>0</v>
      </c>
      <c r="G134" s="127">
        <f t="shared" si="63"/>
        <v>0</v>
      </c>
      <c r="H134" s="127">
        <f t="shared" si="63"/>
        <v>15000</v>
      </c>
      <c r="I134" s="127">
        <f t="shared" si="63"/>
        <v>15000</v>
      </c>
      <c r="J134" s="127">
        <f>SUM(J135,J136,J137,J138,J139,J140,J141,J142,J143,J144,J145,J146,J147,J148,J149,J150)</f>
        <v>0</v>
      </c>
      <c r="K134" s="127">
        <f t="shared" si="63"/>
        <v>46898</v>
      </c>
      <c r="L134" s="127">
        <f t="shared" si="63"/>
        <v>46898</v>
      </c>
      <c r="M134" s="127">
        <f t="shared" si="63"/>
        <v>0</v>
      </c>
      <c r="N134" s="127">
        <f t="shared" si="63"/>
        <v>0</v>
      </c>
      <c r="O134" s="127">
        <f t="shared" si="63"/>
        <v>0</v>
      </c>
      <c r="P134" s="127">
        <f>SUM(P135,P136,P137,P138,P139,P140,P141,P142,P143,P144,P145,P146,P147,P148,P149,P150)</f>
        <v>0</v>
      </c>
      <c r="Q134" s="127">
        <f t="shared" si="63"/>
        <v>20000</v>
      </c>
      <c r="R134" s="127">
        <f t="shared" si="63"/>
        <v>20000</v>
      </c>
      <c r="S134" s="127">
        <f t="shared" si="63"/>
        <v>0</v>
      </c>
      <c r="T134" s="16"/>
    </row>
    <row r="135" spans="1:20" s="152" customFormat="1" ht="19.5">
      <c r="A135" s="13" t="s">
        <v>110</v>
      </c>
      <c r="B135" s="123">
        <f t="shared" si="55"/>
        <v>15000</v>
      </c>
      <c r="C135" s="123">
        <f t="shared" si="55"/>
        <v>15000</v>
      </c>
      <c r="D135" s="123">
        <f t="shared" si="55"/>
        <v>0</v>
      </c>
      <c r="E135" s="124">
        <v>0</v>
      </c>
      <c r="F135" s="124">
        <v>0</v>
      </c>
      <c r="G135" s="123">
        <f t="shared" si="56"/>
        <v>0</v>
      </c>
      <c r="H135" s="124">
        <v>0</v>
      </c>
      <c r="I135" s="124">
        <v>0</v>
      </c>
      <c r="J135" s="123">
        <f t="shared" si="57"/>
        <v>0</v>
      </c>
      <c r="K135" s="124">
        <v>15000</v>
      </c>
      <c r="L135" s="124">
        <v>15000</v>
      </c>
      <c r="M135" s="123">
        <f t="shared" si="58"/>
        <v>0</v>
      </c>
      <c r="N135" s="124">
        <v>0</v>
      </c>
      <c r="O135" s="124">
        <v>0</v>
      </c>
      <c r="P135" s="123">
        <f t="shared" si="59"/>
        <v>0</v>
      </c>
      <c r="Q135" s="124">
        <v>0</v>
      </c>
      <c r="R135" s="124">
        <v>0</v>
      </c>
      <c r="S135" s="123">
        <f t="shared" si="60"/>
        <v>0</v>
      </c>
      <c r="T135" s="16"/>
    </row>
    <row r="136" spans="1:20" s="152" customFormat="1" ht="19.5">
      <c r="A136" s="13" t="s">
        <v>111</v>
      </c>
      <c r="B136" s="123">
        <f t="shared" si="55"/>
        <v>1000</v>
      </c>
      <c r="C136" s="123">
        <f t="shared" si="55"/>
        <v>1000</v>
      </c>
      <c r="D136" s="123">
        <f t="shared" si="55"/>
        <v>0</v>
      </c>
      <c r="E136" s="124">
        <v>0</v>
      </c>
      <c r="F136" s="124">
        <v>0</v>
      </c>
      <c r="G136" s="123">
        <f t="shared" si="56"/>
        <v>0</v>
      </c>
      <c r="H136" s="124">
        <v>0</v>
      </c>
      <c r="I136" s="124">
        <v>0</v>
      </c>
      <c r="J136" s="123">
        <f t="shared" si="57"/>
        <v>0</v>
      </c>
      <c r="K136" s="124">
        <v>1000</v>
      </c>
      <c r="L136" s="124">
        <v>1000</v>
      </c>
      <c r="M136" s="123">
        <f t="shared" si="58"/>
        <v>0</v>
      </c>
      <c r="N136" s="124">
        <v>0</v>
      </c>
      <c r="O136" s="124">
        <v>0</v>
      </c>
      <c r="P136" s="123">
        <f t="shared" si="59"/>
        <v>0</v>
      </c>
      <c r="Q136" s="124">
        <v>0</v>
      </c>
      <c r="R136" s="124">
        <v>0</v>
      </c>
      <c r="S136" s="123">
        <f t="shared" si="60"/>
        <v>0</v>
      </c>
      <c r="T136" s="16"/>
    </row>
    <row r="137" spans="1:20" s="152" customFormat="1" ht="19.5">
      <c r="A137" s="12" t="s">
        <v>44</v>
      </c>
      <c r="B137" s="123">
        <f t="shared" si="55"/>
        <v>1999</v>
      </c>
      <c r="C137" s="123">
        <f t="shared" si="55"/>
        <v>1999</v>
      </c>
      <c r="D137" s="123">
        <f t="shared" si="55"/>
        <v>0</v>
      </c>
      <c r="E137" s="124">
        <v>0</v>
      </c>
      <c r="F137" s="124">
        <v>0</v>
      </c>
      <c r="G137" s="123">
        <f t="shared" si="56"/>
        <v>0</v>
      </c>
      <c r="H137" s="124">
        <v>0</v>
      </c>
      <c r="I137" s="124">
        <v>0</v>
      </c>
      <c r="J137" s="123">
        <f t="shared" si="57"/>
        <v>0</v>
      </c>
      <c r="K137" s="124">
        <v>1999</v>
      </c>
      <c r="L137" s="124">
        <v>1999</v>
      </c>
      <c r="M137" s="123">
        <f t="shared" si="58"/>
        <v>0</v>
      </c>
      <c r="N137" s="124">
        <v>0</v>
      </c>
      <c r="O137" s="124">
        <v>0</v>
      </c>
      <c r="P137" s="123">
        <f t="shared" si="59"/>
        <v>0</v>
      </c>
      <c r="Q137" s="124">
        <v>0</v>
      </c>
      <c r="R137" s="124">
        <v>0</v>
      </c>
      <c r="S137" s="123">
        <f t="shared" si="60"/>
        <v>0</v>
      </c>
      <c r="T137" s="16"/>
    </row>
    <row r="138" spans="1:20" s="152" customFormat="1" ht="19.5">
      <c r="A138" s="13" t="s">
        <v>112</v>
      </c>
      <c r="B138" s="123">
        <f t="shared" si="55"/>
        <v>2500</v>
      </c>
      <c r="C138" s="123">
        <f t="shared" si="55"/>
        <v>2500</v>
      </c>
      <c r="D138" s="123">
        <f t="shared" si="55"/>
        <v>0</v>
      </c>
      <c r="E138" s="124">
        <v>0</v>
      </c>
      <c r="F138" s="124">
        <v>0</v>
      </c>
      <c r="G138" s="123">
        <f t="shared" si="56"/>
        <v>0</v>
      </c>
      <c r="H138" s="124">
        <v>0</v>
      </c>
      <c r="I138" s="124">
        <v>0</v>
      </c>
      <c r="J138" s="123">
        <f t="shared" si="57"/>
        <v>0</v>
      </c>
      <c r="K138" s="124">
        <v>2500</v>
      </c>
      <c r="L138" s="124">
        <v>2500</v>
      </c>
      <c r="M138" s="123">
        <f t="shared" si="58"/>
        <v>0</v>
      </c>
      <c r="N138" s="124">
        <v>0</v>
      </c>
      <c r="O138" s="124">
        <v>0</v>
      </c>
      <c r="P138" s="123">
        <f t="shared" si="59"/>
        <v>0</v>
      </c>
      <c r="Q138" s="124">
        <v>0</v>
      </c>
      <c r="R138" s="124">
        <v>0</v>
      </c>
      <c r="S138" s="123">
        <f t="shared" si="60"/>
        <v>0</v>
      </c>
      <c r="T138" s="16"/>
    </row>
    <row r="139" spans="1:20" s="152" customFormat="1" ht="19.5">
      <c r="A139" s="13" t="s">
        <v>80</v>
      </c>
      <c r="B139" s="123">
        <f t="shared" si="55"/>
        <v>1500</v>
      </c>
      <c r="C139" s="123">
        <f t="shared" si="55"/>
        <v>1500</v>
      </c>
      <c r="D139" s="123">
        <f t="shared" si="55"/>
        <v>0</v>
      </c>
      <c r="E139" s="124">
        <v>0</v>
      </c>
      <c r="F139" s="124">
        <v>0</v>
      </c>
      <c r="G139" s="123">
        <f t="shared" si="56"/>
        <v>0</v>
      </c>
      <c r="H139" s="124">
        <v>0</v>
      </c>
      <c r="I139" s="124">
        <v>0</v>
      </c>
      <c r="J139" s="123">
        <f t="shared" si="57"/>
        <v>0</v>
      </c>
      <c r="K139" s="124">
        <v>1500</v>
      </c>
      <c r="L139" s="124">
        <v>1500</v>
      </c>
      <c r="M139" s="123">
        <f t="shared" si="58"/>
        <v>0</v>
      </c>
      <c r="N139" s="124">
        <v>0</v>
      </c>
      <c r="O139" s="124">
        <v>0</v>
      </c>
      <c r="P139" s="123">
        <f t="shared" si="59"/>
        <v>0</v>
      </c>
      <c r="Q139" s="124">
        <v>0</v>
      </c>
      <c r="R139" s="124">
        <v>0</v>
      </c>
      <c r="S139" s="123">
        <f t="shared" si="60"/>
        <v>0</v>
      </c>
      <c r="T139" s="16"/>
    </row>
    <row r="140" spans="1:20" s="152" customFormat="1" ht="19.5">
      <c r="A140" s="13" t="s">
        <v>113</v>
      </c>
      <c r="B140" s="123">
        <f t="shared" si="55"/>
        <v>4000</v>
      </c>
      <c r="C140" s="123">
        <f t="shared" si="55"/>
        <v>4000</v>
      </c>
      <c r="D140" s="123">
        <f t="shared" si="55"/>
        <v>0</v>
      </c>
      <c r="E140" s="124">
        <v>0</v>
      </c>
      <c r="F140" s="124">
        <v>0</v>
      </c>
      <c r="G140" s="123">
        <f t="shared" si="56"/>
        <v>0</v>
      </c>
      <c r="H140" s="124">
        <v>0</v>
      </c>
      <c r="I140" s="124">
        <v>0</v>
      </c>
      <c r="J140" s="123">
        <f t="shared" si="57"/>
        <v>0</v>
      </c>
      <c r="K140" s="124">
        <v>4000</v>
      </c>
      <c r="L140" s="124">
        <v>4000</v>
      </c>
      <c r="M140" s="123">
        <f t="shared" si="58"/>
        <v>0</v>
      </c>
      <c r="N140" s="124">
        <v>0</v>
      </c>
      <c r="O140" s="124">
        <v>0</v>
      </c>
      <c r="P140" s="123">
        <f t="shared" si="59"/>
        <v>0</v>
      </c>
      <c r="Q140" s="124">
        <v>0</v>
      </c>
      <c r="R140" s="124">
        <v>0</v>
      </c>
      <c r="S140" s="123">
        <f t="shared" si="60"/>
        <v>0</v>
      </c>
      <c r="T140" s="16"/>
    </row>
    <row r="141" spans="1:20" s="152" customFormat="1" ht="19.5">
      <c r="A141" s="13" t="s">
        <v>81</v>
      </c>
      <c r="B141" s="123">
        <f t="shared" si="55"/>
        <v>3000</v>
      </c>
      <c r="C141" s="123">
        <f t="shared" si="55"/>
        <v>3000</v>
      </c>
      <c r="D141" s="123">
        <f t="shared" si="55"/>
        <v>0</v>
      </c>
      <c r="E141" s="124">
        <v>0</v>
      </c>
      <c r="F141" s="124">
        <v>0</v>
      </c>
      <c r="G141" s="123">
        <f t="shared" si="56"/>
        <v>0</v>
      </c>
      <c r="H141" s="124">
        <v>0</v>
      </c>
      <c r="I141" s="124">
        <v>0</v>
      </c>
      <c r="J141" s="123">
        <f t="shared" si="57"/>
        <v>0</v>
      </c>
      <c r="K141" s="124">
        <v>3000</v>
      </c>
      <c r="L141" s="124">
        <v>3000</v>
      </c>
      <c r="M141" s="123">
        <f t="shared" si="58"/>
        <v>0</v>
      </c>
      <c r="N141" s="124">
        <v>0</v>
      </c>
      <c r="O141" s="124">
        <v>0</v>
      </c>
      <c r="P141" s="123">
        <f t="shared" si="59"/>
        <v>0</v>
      </c>
      <c r="Q141" s="124">
        <v>0</v>
      </c>
      <c r="R141" s="124">
        <v>0</v>
      </c>
      <c r="S141" s="123">
        <f t="shared" si="60"/>
        <v>0</v>
      </c>
      <c r="T141" s="16"/>
    </row>
    <row r="142" spans="1:20" s="152" customFormat="1" ht="19.5">
      <c r="A142" s="13" t="s">
        <v>47</v>
      </c>
      <c r="B142" s="123">
        <f t="shared" si="55"/>
        <v>1000</v>
      </c>
      <c r="C142" s="123">
        <f t="shared" si="55"/>
        <v>1000</v>
      </c>
      <c r="D142" s="123">
        <f t="shared" si="55"/>
        <v>0</v>
      </c>
      <c r="E142" s="124">
        <v>0</v>
      </c>
      <c r="F142" s="124">
        <v>0</v>
      </c>
      <c r="G142" s="123">
        <f t="shared" si="56"/>
        <v>0</v>
      </c>
      <c r="H142" s="124">
        <v>0</v>
      </c>
      <c r="I142" s="124">
        <v>0</v>
      </c>
      <c r="J142" s="123">
        <f t="shared" si="57"/>
        <v>0</v>
      </c>
      <c r="K142" s="124">
        <v>1000</v>
      </c>
      <c r="L142" s="124">
        <v>1000</v>
      </c>
      <c r="M142" s="123">
        <f t="shared" si="58"/>
        <v>0</v>
      </c>
      <c r="N142" s="124">
        <v>0</v>
      </c>
      <c r="O142" s="124">
        <v>0</v>
      </c>
      <c r="P142" s="123">
        <f t="shared" si="59"/>
        <v>0</v>
      </c>
      <c r="Q142" s="124">
        <v>0</v>
      </c>
      <c r="R142" s="124">
        <v>0</v>
      </c>
      <c r="S142" s="123">
        <f t="shared" si="60"/>
        <v>0</v>
      </c>
      <c r="T142" s="16"/>
    </row>
    <row r="143" spans="1:20" s="152" customFormat="1" ht="19.5">
      <c r="A143" s="13" t="s">
        <v>114</v>
      </c>
      <c r="B143" s="123">
        <f t="shared" si="55"/>
        <v>3000</v>
      </c>
      <c r="C143" s="123">
        <f t="shared" si="55"/>
        <v>3000</v>
      </c>
      <c r="D143" s="123">
        <f t="shared" si="55"/>
        <v>0</v>
      </c>
      <c r="E143" s="124">
        <v>0</v>
      </c>
      <c r="F143" s="124">
        <v>0</v>
      </c>
      <c r="G143" s="123">
        <f t="shared" si="56"/>
        <v>0</v>
      </c>
      <c r="H143" s="124">
        <v>0</v>
      </c>
      <c r="I143" s="124">
        <v>0</v>
      </c>
      <c r="J143" s="123">
        <f t="shared" si="57"/>
        <v>0</v>
      </c>
      <c r="K143" s="124">
        <v>3000</v>
      </c>
      <c r="L143" s="124">
        <v>3000</v>
      </c>
      <c r="M143" s="123">
        <f t="shared" si="58"/>
        <v>0</v>
      </c>
      <c r="N143" s="124">
        <v>0</v>
      </c>
      <c r="O143" s="124">
        <v>0</v>
      </c>
      <c r="P143" s="123">
        <f t="shared" si="59"/>
        <v>0</v>
      </c>
      <c r="Q143" s="124">
        <v>0</v>
      </c>
      <c r="R143" s="124">
        <v>0</v>
      </c>
      <c r="S143" s="123">
        <f t="shared" si="60"/>
        <v>0</v>
      </c>
      <c r="T143" s="16"/>
    </row>
    <row r="144" spans="1:20" s="152" customFormat="1" ht="19.5">
      <c r="A144" s="13" t="s">
        <v>115</v>
      </c>
      <c r="B144" s="123">
        <f t="shared" si="55"/>
        <v>2000</v>
      </c>
      <c r="C144" s="123">
        <f t="shared" si="55"/>
        <v>2000</v>
      </c>
      <c r="D144" s="123">
        <f t="shared" si="55"/>
        <v>0</v>
      </c>
      <c r="E144" s="124">
        <v>0</v>
      </c>
      <c r="F144" s="124">
        <v>0</v>
      </c>
      <c r="G144" s="123">
        <f t="shared" si="56"/>
        <v>0</v>
      </c>
      <c r="H144" s="124">
        <v>0</v>
      </c>
      <c r="I144" s="124">
        <v>0</v>
      </c>
      <c r="J144" s="123">
        <f t="shared" si="57"/>
        <v>0</v>
      </c>
      <c r="K144" s="124">
        <v>2000</v>
      </c>
      <c r="L144" s="124">
        <v>2000</v>
      </c>
      <c r="M144" s="123">
        <f t="shared" si="58"/>
        <v>0</v>
      </c>
      <c r="N144" s="124">
        <v>0</v>
      </c>
      <c r="O144" s="124">
        <v>0</v>
      </c>
      <c r="P144" s="123">
        <f t="shared" si="59"/>
        <v>0</v>
      </c>
      <c r="Q144" s="124">
        <v>0</v>
      </c>
      <c r="R144" s="124">
        <v>0</v>
      </c>
      <c r="S144" s="123">
        <f t="shared" si="60"/>
        <v>0</v>
      </c>
      <c r="T144" s="16"/>
    </row>
    <row r="145" spans="1:20" s="152" customFormat="1" ht="19.5">
      <c r="A145" s="13" t="s">
        <v>83</v>
      </c>
      <c r="B145" s="123">
        <f t="shared" si="55"/>
        <v>2400</v>
      </c>
      <c r="C145" s="123">
        <f t="shared" si="55"/>
        <v>2400</v>
      </c>
      <c r="D145" s="123">
        <f t="shared" si="55"/>
        <v>0</v>
      </c>
      <c r="E145" s="124">
        <v>0</v>
      </c>
      <c r="F145" s="124">
        <v>0</v>
      </c>
      <c r="G145" s="123">
        <f t="shared" si="56"/>
        <v>0</v>
      </c>
      <c r="H145" s="124">
        <v>0</v>
      </c>
      <c r="I145" s="124">
        <v>0</v>
      </c>
      <c r="J145" s="123">
        <f t="shared" si="57"/>
        <v>0</v>
      </c>
      <c r="K145" s="124">
        <v>2400</v>
      </c>
      <c r="L145" s="124">
        <v>2400</v>
      </c>
      <c r="M145" s="123">
        <f t="shared" si="58"/>
        <v>0</v>
      </c>
      <c r="N145" s="124">
        <v>0</v>
      </c>
      <c r="O145" s="124">
        <v>0</v>
      </c>
      <c r="P145" s="123">
        <f t="shared" si="59"/>
        <v>0</v>
      </c>
      <c r="Q145" s="124">
        <v>0</v>
      </c>
      <c r="R145" s="124">
        <v>0</v>
      </c>
      <c r="S145" s="123">
        <f t="shared" si="60"/>
        <v>0</v>
      </c>
      <c r="T145" s="16"/>
    </row>
    <row r="146" spans="1:20" s="152" customFormat="1" ht="19.5">
      <c r="A146" s="13" t="s">
        <v>84</v>
      </c>
      <c r="B146" s="123">
        <f t="shared" si="55"/>
        <v>3000</v>
      </c>
      <c r="C146" s="123">
        <f t="shared" si="55"/>
        <v>3000</v>
      </c>
      <c r="D146" s="123">
        <f t="shared" si="55"/>
        <v>0</v>
      </c>
      <c r="E146" s="124">
        <v>0</v>
      </c>
      <c r="F146" s="124">
        <v>0</v>
      </c>
      <c r="G146" s="123">
        <f t="shared" si="56"/>
        <v>0</v>
      </c>
      <c r="H146" s="124">
        <v>0</v>
      </c>
      <c r="I146" s="124">
        <v>0</v>
      </c>
      <c r="J146" s="123">
        <f t="shared" si="57"/>
        <v>0</v>
      </c>
      <c r="K146" s="124">
        <v>3000</v>
      </c>
      <c r="L146" s="124">
        <v>3000</v>
      </c>
      <c r="M146" s="123">
        <f t="shared" si="58"/>
        <v>0</v>
      </c>
      <c r="N146" s="124">
        <v>0</v>
      </c>
      <c r="O146" s="124">
        <v>0</v>
      </c>
      <c r="P146" s="123">
        <f t="shared" si="59"/>
        <v>0</v>
      </c>
      <c r="Q146" s="124">
        <v>0</v>
      </c>
      <c r="R146" s="124">
        <v>0</v>
      </c>
      <c r="S146" s="123">
        <f t="shared" si="60"/>
        <v>0</v>
      </c>
      <c r="T146" s="16"/>
    </row>
    <row r="147" spans="1:20" s="152" customFormat="1" ht="19.5">
      <c r="A147" s="13" t="s">
        <v>116</v>
      </c>
      <c r="B147" s="123">
        <f t="shared" si="55"/>
        <v>500</v>
      </c>
      <c r="C147" s="123">
        <f t="shared" si="55"/>
        <v>500</v>
      </c>
      <c r="D147" s="123">
        <f t="shared" si="55"/>
        <v>0</v>
      </c>
      <c r="E147" s="124">
        <v>0</v>
      </c>
      <c r="F147" s="124">
        <v>0</v>
      </c>
      <c r="G147" s="123">
        <f t="shared" si="56"/>
        <v>0</v>
      </c>
      <c r="H147" s="124">
        <v>0</v>
      </c>
      <c r="I147" s="124">
        <v>0</v>
      </c>
      <c r="J147" s="123">
        <f t="shared" si="57"/>
        <v>0</v>
      </c>
      <c r="K147" s="124">
        <v>500</v>
      </c>
      <c r="L147" s="124">
        <v>500</v>
      </c>
      <c r="M147" s="123">
        <f t="shared" si="58"/>
        <v>0</v>
      </c>
      <c r="N147" s="124">
        <v>0</v>
      </c>
      <c r="O147" s="124">
        <v>0</v>
      </c>
      <c r="P147" s="123">
        <f t="shared" si="59"/>
        <v>0</v>
      </c>
      <c r="Q147" s="124">
        <v>0</v>
      </c>
      <c r="R147" s="124">
        <v>0</v>
      </c>
      <c r="S147" s="123">
        <f t="shared" si="60"/>
        <v>0</v>
      </c>
      <c r="T147" s="16"/>
    </row>
    <row r="148" spans="1:20" s="152" customFormat="1" ht="19.5">
      <c r="A148" s="13" t="s">
        <v>117</v>
      </c>
      <c r="B148" s="123">
        <f t="shared" si="55"/>
        <v>3499</v>
      </c>
      <c r="C148" s="123">
        <f t="shared" si="55"/>
        <v>3499</v>
      </c>
      <c r="D148" s="123">
        <f t="shared" si="55"/>
        <v>0</v>
      </c>
      <c r="E148" s="124">
        <v>0</v>
      </c>
      <c r="F148" s="124">
        <v>0</v>
      </c>
      <c r="G148" s="123">
        <f t="shared" si="56"/>
        <v>0</v>
      </c>
      <c r="H148" s="124">
        <v>0</v>
      </c>
      <c r="I148" s="124">
        <v>0</v>
      </c>
      <c r="J148" s="123">
        <f t="shared" si="57"/>
        <v>0</v>
      </c>
      <c r="K148" s="124">
        <v>3499</v>
      </c>
      <c r="L148" s="124">
        <v>3499</v>
      </c>
      <c r="M148" s="123">
        <f t="shared" si="58"/>
        <v>0</v>
      </c>
      <c r="N148" s="124">
        <v>0</v>
      </c>
      <c r="O148" s="124">
        <v>0</v>
      </c>
      <c r="P148" s="123">
        <f t="shared" si="59"/>
        <v>0</v>
      </c>
      <c r="Q148" s="124">
        <v>0</v>
      </c>
      <c r="R148" s="124">
        <v>0</v>
      </c>
      <c r="S148" s="123">
        <f t="shared" si="60"/>
        <v>0</v>
      </c>
      <c r="T148" s="16"/>
    </row>
    <row r="149" spans="1:20" s="152" customFormat="1" ht="19.5">
      <c r="A149" s="13" t="s">
        <v>118</v>
      </c>
      <c r="B149" s="123">
        <f t="shared" si="55"/>
        <v>36000</v>
      </c>
      <c r="C149" s="123">
        <f t="shared" si="55"/>
        <v>36000</v>
      </c>
      <c r="D149" s="123">
        <f t="shared" si="55"/>
        <v>0</v>
      </c>
      <c r="E149" s="124">
        <v>0</v>
      </c>
      <c r="F149" s="124">
        <v>0</v>
      </c>
      <c r="G149" s="123">
        <f t="shared" si="56"/>
        <v>0</v>
      </c>
      <c r="H149" s="124">
        <v>15000</v>
      </c>
      <c r="I149" s="124">
        <v>15000</v>
      </c>
      <c r="J149" s="123">
        <f t="shared" si="57"/>
        <v>0</v>
      </c>
      <c r="K149" s="124">
        <v>1000</v>
      </c>
      <c r="L149" s="124">
        <v>1000</v>
      </c>
      <c r="M149" s="123">
        <f t="shared" si="58"/>
        <v>0</v>
      </c>
      <c r="N149" s="124">
        <v>0</v>
      </c>
      <c r="O149" s="124">
        <v>0</v>
      </c>
      <c r="P149" s="123">
        <f t="shared" si="59"/>
        <v>0</v>
      </c>
      <c r="Q149" s="124">
        <v>20000</v>
      </c>
      <c r="R149" s="124">
        <v>20000</v>
      </c>
      <c r="S149" s="123">
        <f t="shared" si="60"/>
        <v>0</v>
      </c>
      <c r="T149" s="16"/>
    </row>
    <row r="150" spans="1:20" s="152" customFormat="1" ht="19.5">
      <c r="A150" s="13" t="s">
        <v>86</v>
      </c>
      <c r="B150" s="123">
        <f t="shared" si="55"/>
        <v>1500</v>
      </c>
      <c r="C150" s="123">
        <f t="shared" si="55"/>
        <v>1500</v>
      </c>
      <c r="D150" s="123">
        <f t="shared" si="55"/>
        <v>0</v>
      </c>
      <c r="E150" s="124">
        <v>0</v>
      </c>
      <c r="F150" s="124">
        <v>0</v>
      </c>
      <c r="G150" s="123">
        <f t="shared" si="56"/>
        <v>0</v>
      </c>
      <c r="H150" s="124">
        <v>0</v>
      </c>
      <c r="I150" s="124">
        <v>0</v>
      </c>
      <c r="J150" s="123">
        <f t="shared" si="57"/>
        <v>0</v>
      </c>
      <c r="K150" s="124">
        <v>1500</v>
      </c>
      <c r="L150" s="124">
        <v>1500</v>
      </c>
      <c r="M150" s="123">
        <f t="shared" si="58"/>
        <v>0</v>
      </c>
      <c r="N150" s="124">
        <v>0</v>
      </c>
      <c r="O150" s="124">
        <v>0</v>
      </c>
      <c r="P150" s="123">
        <f t="shared" si="59"/>
        <v>0</v>
      </c>
      <c r="Q150" s="124">
        <v>0</v>
      </c>
      <c r="R150" s="124">
        <v>0</v>
      </c>
      <c r="S150" s="123">
        <f t="shared" si="60"/>
        <v>0</v>
      </c>
      <c r="T150" s="16"/>
    </row>
    <row r="151" spans="1:20" s="152" customFormat="1" ht="19.5">
      <c r="A151" s="11" t="s">
        <v>119</v>
      </c>
      <c r="B151" s="127">
        <f>SUM(B152,B153,B154,B155,B156,B157,B158,B159,B160,B161,B162,B163,B164,B165,B166,B167)</f>
        <v>50687</v>
      </c>
      <c r="C151" s="127">
        <f aca="true" t="shared" si="64" ref="C151:S151">SUM(C152,C153,C154,C155,C156,C157,C158,C159,C160,C161,C162,C163,C164,C165,C166,C167)</f>
        <v>50687</v>
      </c>
      <c r="D151" s="127">
        <f t="shared" si="64"/>
        <v>0</v>
      </c>
      <c r="E151" s="127">
        <f t="shared" si="64"/>
        <v>0</v>
      </c>
      <c r="F151" s="127">
        <f t="shared" si="64"/>
        <v>0</v>
      </c>
      <c r="G151" s="127">
        <f t="shared" si="64"/>
        <v>0</v>
      </c>
      <c r="H151" s="127">
        <f t="shared" si="64"/>
        <v>0</v>
      </c>
      <c r="I151" s="127">
        <f t="shared" si="64"/>
        <v>0</v>
      </c>
      <c r="J151" s="127">
        <f t="shared" si="64"/>
        <v>0</v>
      </c>
      <c r="K151" s="127">
        <f t="shared" si="64"/>
        <v>50687</v>
      </c>
      <c r="L151" s="127">
        <f t="shared" si="64"/>
        <v>50687</v>
      </c>
      <c r="M151" s="127">
        <f t="shared" si="64"/>
        <v>0</v>
      </c>
      <c r="N151" s="127">
        <f t="shared" si="64"/>
        <v>0</v>
      </c>
      <c r="O151" s="127">
        <f t="shared" si="64"/>
        <v>0</v>
      </c>
      <c r="P151" s="127">
        <f t="shared" si="64"/>
        <v>0</v>
      </c>
      <c r="Q151" s="127">
        <f t="shared" si="64"/>
        <v>0</v>
      </c>
      <c r="R151" s="127">
        <f t="shared" si="64"/>
        <v>0</v>
      </c>
      <c r="S151" s="127">
        <f t="shared" si="64"/>
        <v>0</v>
      </c>
      <c r="T151" s="16"/>
    </row>
    <row r="152" spans="1:20" s="152" customFormat="1" ht="19.5">
      <c r="A152" s="12" t="s">
        <v>223</v>
      </c>
      <c r="B152" s="123">
        <f t="shared" si="55"/>
        <v>21000</v>
      </c>
      <c r="C152" s="123">
        <f t="shared" si="55"/>
        <v>21000</v>
      </c>
      <c r="D152" s="123">
        <f t="shared" si="55"/>
        <v>0</v>
      </c>
      <c r="E152" s="124">
        <v>0</v>
      </c>
      <c r="F152" s="124">
        <v>0</v>
      </c>
      <c r="G152" s="123">
        <f>SUM(F152-E152)</f>
        <v>0</v>
      </c>
      <c r="H152" s="124">
        <v>0</v>
      </c>
      <c r="I152" s="124">
        <v>0</v>
      </c>
      <c r="J152" s="123">
        <f>SUM(I152-H152)</f>
        <v>0</v>
      </c>
      <c r="K152" s="124">
        <v>21000</v>
      </c>
      <c r="L152" s="124">
        <v>21000</v>
      </c>
      <c r="M152" s="123">
        <f>SUM(L152-K152)</f>
        <v>0</v>
      </c>
      <c r="N152" s="124">
        <v>0</v>
      </c>
      <c r="O152" s="124">
        <v>0</v>
      </c>
      <c r="P152" s="123">
        <f>SUM(O152-N152)</f>
        <v>0</v>
      </c>
      <c r="Q152" s="124">
        <v>0</v>
      </c>
      <c r="R152" s="124">
        <v>0</v>
      </c>
      <c r="S152" s="123">
        <f>SUM(R152-Q152)</f>
        <v>0</v>
      </c>
      <c r="T152" s="16"/>
    </row>
    <row r="153" spans="1:20" s="152" customFormat="1" ht="19.5">
      <c r="A153" s="12" t="s">
        <v>110</v>
      </c>
      <c r="B153" s="123">
        <f t="shared" si="55"/>
        <v>500</v>
      </c>
      <c r="C153" s="123">
        <f t="shared" si="55"/>
        <v>500</v>
      </c>
      <c r="D153" s="123">
        <f t="shared" si="55"/>
        <v>0</v>
      </c>
      <c r="E153" s="124">
        <v>0</v>
      </c>
      <c r="F153" s="124">
        <v>0</v>
      </c>
      <c r="G153" s="123">
        <f t="shared" si="56"/>
        <v>0</v>
      </c>
      <c r="H153" s="124">
        <v>0</v>
      </c>
      <c r="I153" s="124">
        <v>0</v>
      </c>
      <c r="J153" s="123">
        <f t="shared" si="57"/>
        <v>0</v>
      </c>
      <c r="K153" s="124">
        <v>500</v>
      </c>
      <c r="L153" s="124">
        <v>500</v>
      </c>
      <c r="M153" s="123">
        <f t="shared" si="58"/>
        <v>0</v>
      </c>
      <c r="N153" s="124">
        <v>0</v>
      </c>
      <c r="O153" s="124">
        <v>0</v>
      </c>
      <c r="P153" s="123">
        <f t="shared" si="59"/>
        <v>0</v>
      </c>
      <c r="Q153" s="124">
        <v>0</v>
      </c>
      <c r="R153" s="124">
        <v>0</v>
      </c>
      <c r="S153" s="123">
        <f t="shared" si="60"/>
        <v>0</v>
      </c>
      <c r="T153" s="16"/>
    </row>
    <row r="154" spans="1:20" s="152" customFormat="1" ht="19.5" hidden="1">
      <c r="A154" s="12" t="s">
        <v>43</v>
      </c>
      <c r="B154" s="123">
        <f t="shared" si="55"/>
        <v>0</v>
      </c>
      <c r="C154" s="123">
        <f t="shared" si="55"/>
        <v>0</v>
      </c>
      <c r="D154" s="123">
        <f t="shared" si="55"/>
        <v>0</v>
      </c>
      <c r="E154" s="124">
        <v>0</v>
      </c>
      <c r="F154" s="124">
        <v>0</v>
      </c>
      <c r="G154" s="123">
        <f t="shared" si="56"/>
        <v>0</v>
      </c>
      <c r="H154" s="124">
        <v>0</v>
      </c>
      <c r="I154" s="124">
        <v>0</v>
      </c>
      <c r="J154" s="123">
        <f t="shared" si="57"/>
        <v>0</v>
      </c>
      <c r="K154" s="124">
        <v>0</v>
      </c>
      <c r="L154" s="124">
        <v>0</v>
      </c>
      <c r="M154" s="123">
        <f t="shared" si="58"/>
        <v>0</v>
      </c>
      <c r="N154" s="124">
        <v>0</v>
      </c>
      <c r="O154" s="124">
        <v>0</v>
      </c>
      <c r="P154" s="123">
        <f t="shared" si="59"/>
        <v>0</v>
      </c>
      <c r="Q154" s="124">
        <v>0</v>
      </c>
      <c r="R154" s="124">
        <v>0</v>
      </c>
      <c r="S154" s="123">
        <f t="shared" si="60"/>
        <v>0</v>
      </c>
      <c r="T154" s="16"/>
    </row>
    <row r="155" spans="1:20" s="152" customFormat="1" ht="19.5">
      <c r="A155" s="12" t="s">
        <v>120</v>
      </c>
      <c r="B155" s="123">
        <f t="shared" si="55"/>
        <v>2500</v>
      </c>
      <c r="C155" s="123">
        <f t="shared" si="55"/>
        <v>2500</v>
      </c>
      <c r="D155" s="123">
        <f t="shared" si="55"/>
        <v>0</v>
      </c>
      <c r="E155" s="124">
        <v>0</v>
      </c>
      <c r="F155" s="124">
        <v>0</v>
      </c>
      <c r="G155" s="123">
        <f t="shared" si="56"/>
        <v>0</v>
      </c>
      <c r="H155" s="124">
        <v>0</v>
      </c>
      <c r="I155" s="124">
        <v>0</v>
      </c>
      <c r="J155" s="123">
        <f t="shared" si="57"/>
        <v>0</v>
      </c>
      <c r="K155" s="124">
        <v>2500</v>
      </c>
      <c r="L155" s="124">
        <v>2500</v>
      </c>
      <c r="M155" s="123">
        <f t="shared" si="58"/>
        <v>0</v>
      </c>
      <c r="N155" s="124">
        <v>0</v>
      </c>
      <c r="O155" s="124">
        <v>0</v>
      </c>
      <c r="P155" s="123">
        <f t="shared" si="59"/>
        <v>0</v>
      </c>
      <c r="Q155" s="124">
        <v>0</v>
      </c>
      <c r="R155" s="124">
        <v>0</v>
      </c>
      <c r="S155" s="123">
        <f t="shared" si="60"/>
        <v>0</v>
      </c>
      <c r="T155" s="16"/>
    </row>
    <row r="156" spans="1:20" s="152" customFormat="1" ht="19.5">
      <c r="A156" s="12" t="s">
        <v>121</v>
      </c>
      <c r="B156" s="123">
        <f t="shared" si="55"/>
        <v>1000</v>
      </c>
      <c r="C156" s="123">
        <f t="shared" si="55"/>
        <v>1000</v>
      </c>
      <c r="D156" s="123">
        <f t="shared" si="55"/>
        <v>0</v>
      </c>
      <c r="E156" s="124">
        <v>0</v>
      </c>
      <c r="F156" s="124">
        <v>0</v>
      </c>
      <c r="G156" s="123">
        <f t="shared" si="56"/>
        <v>0</v>
      </c>
      <c r="H156" s="124">
        <v>0</v>
      </c>
      <c r="I156" s="124">
        <v>0</v>
      </c>
      <c r="J156" s="123">
        <f t="shared" si="57"/>
        <v>0</v>
      </c>
      <c r="K156" s="124">
        <v>1000</v>
      </c>
      <c r="L156" s="124">
        <v>1000</v>
      </c>
      <c r="M156" s="123">
        <f t="shared" si="58"/>
        <v>0</v>
      </c>
      <c r="N156" s="124">
        <v>0</v>
      </c>
      <c r="O156" s="124">
        <v>0</v>
      </c>
      <c r="P156" s="123">
        <f t="shared" si="59"/>
        <v>0</v>
      </c>
      <c r="Q156" s="124">
        <v>0</v>
      </c>
      <c r="R156" s="124">
        <v>0</v>
      </c>
      <c r="S156" s="123">
        <f t="shared" si="60"/>
        <v>0</v>
      </c>
      <c r="T156" s="16"/>
    </row>
    <row r="157" spans="1:20" s="152" customFormat="1" ht="19.5">
      <c r="A157" s="12" t="s">
        <v>122</v>
      </c>
      <c r="B157" s="123">
        <f t="shared" si="55"/>
        <v>2500</v>
      </c>
      <c r="C157" s="123">
        <f t="shared" si="55"/>
        <v>2500</v>
      </c>
      <c r="D157" s="123">
        <f t="shared" si="55"/>
        <v>0</v>
      </c>
      <c r="E157" s="124">
        <v>0</v>
      </c>
      <c r="F157" s="124">
        <v>0</v>
      </c>
      <c r="G157" s="123">
        <f t="shared" si="56"/>
        <v>0</v>
      </c>
      <c r="H157" s="124">
        <v>0</v>
      </c>
      <c r="I157" s="124">
        <v>0</v>
      </c>
      <c r="J157" s="123">
        <f t="shared" si="57"/>
        <v>0</v>
      </c>
      <c r="K157" s="124">
        <v>2500</v>
      </c>
      <c r="L157" s="124">
        <v>2500</v>
      </c>
      <c r="M157" s="123">
        <f t="shared" si="58"/>
        <v>0</v>
      </c>
      <c r="N157" s="124">
        <v>0</v>
      </c>
      <c r="O157" s="124">
        <v>0</v>
      </c>
      <c r="P157" s="123">
        <f t="shared" si="59"/>
        <v>0</v>
      </c>
      <c r="Q157" s="124">
        <v>0</v>
      </c>
      <c r="R157" s="124">
        <v>0</v>
      </c>
      <c r="S157" s="123">
        <f t="shared" si="60"/>
        <v>0</v>
      </c>
      <c r="T157" s="16"/>
    </row>
    <row r="158" spans="1:20" s="152" customFormat="1" ht="19.5">
      <c r="A158" s="12" t="s">
        <v>47</v>
      </c>
      <c r="B158" s="123">
        <f t="shared" si="55"/>
        <v>1998</v>
      </c>
      <c r="C158" s="123">
        <f t="shared" si="55"/>
        <v>1998</v>
      </c>
      <c r="D158" s="123">
        <f t="shared" si="55"/>
        <v>0</v>
      </c>
      <c r="E158" s="124">
        <v>0</v>
      </c>
      <c r="F158" s="124">
        <v>0</v>
      </c>
      <c r="G158" s="123">
        <f t="shared" si="56"/>
        <v>0</v>
      </c>
      <c r="H158" s="124">
        <v>0</v>
      </c>
      <c r="I158" s="124">
        <v>0</v>
      </c>
      <c r="J158" s="123">
        <f t="shared" si="57"/>
        <v>0</v>
      </c>
      <c r="K158" s="124">
        <v>1998</v>
      </c>
      <c r="L158" s="124">
        <v>1998</v>
      </c>
      <c r="M158" s="123">
        <f t="shared" si="58"/>
        <v>0</v>
      </c>
      <c r="N158" s="124">
        <v>0</v>
      </c>
      <c r="O158" s="124">
        <v>0</v>
      </c>
      <c r="P158" s="123">
        <f t="shared" si="59"/>
        <v>0</v>
      </c>
      <c r="Q158" s="124">
        <v>0</v>
      </c>
      <c r="R158" s="124">
        <v>0</v>
      </c>
      <c r="S158" s="123">
        <f t="shared" si="60"/>
        <v>0</v>
      </c>
      <c r="T158" s="16"/>
    </row>
    <row r="159" spans="1:20" s="152" customFormat="1" ht="19.5">
      <c r="A159" s="12" t="s">
        <v>115</v>
      </c>
      <c r="B159" s="123">
        <f t="shared" si="55"/>
        <v>2000</v>
      </c>
      <c r="C159" s="123">
        <f t="shared" si="55"/>
        <v>2000</v>
      </c>
      <c r="D159" s="123">
        <f t="shared" si="55"/>
        <v>0</v>
      </c>
      <c r="E159" s="124">
        <v>0</v>
      </c>
      <c r="F159" s="124">
        <v>0</v>
      </c>
      <c r="G159" s="123">
        <f t="shared" si="56"/>
        <v>0</v>
      </c>
      <c r="H159" s="124">
        <v>0</v>
      </c>
      <c r="I159" s="124">
        <v>0</v>
      </c>
      <c r="J159" s="123">
        <f t="shared" si="57"/>
        <v>0</v>
      </c>
      <c r="K159" s="124">
        <v>2000</v>
      </c>
      <c r="L159" s="124">
        <v>2000</v>
      </c>
      <c r="M159" s="123">
        <f t="shared" si="58"/>
        <v>0</v>
      </c>
      <c r="N159" s="124">
        <v>0</v>
      </c>
      <c r="O159" s="124">
        <v>0</v>
      </c>
      <c r="P159" s="123">
        <f t="shared" si="59"/>
        <v>0</v>
      </c>
      <c r="Q159" s="124">
        <v>0</v>
      </c>
      <c r="R159" s="124">
        <v>0</v>
      </c>
      <c r="S159" s="123">
        <f t="shared" si="60"/>
        <v>0</v>
      </c>
      <c r="T159" s="16"/>
    </row>
    <row r="160" spans="1:20" s="152" customFormat="1" ht="19.5">
      <c r="A160" s="12" t="s">
        <v>82</v>
      </c>
      <c r="B160" s="123">
        <f t="shared" si="55"/>
        <v>4000</v>
      </c>
      <c r="C160" s="123">
        <f t="shared" si="55"/>
        <v>4000</v>
      </c>
      <c r="D160" s="123">
        <f t="shared" si="55"/>
        <v>0</v>
      </c>
      <c r="E160" s="124">
        <v>0</v>
      </c>
      <c r="F160" s="124">
        <v>0</v>
      </c>
      <c r="G160" s="123">
        <f t="shared" si="56"/>
        <v>0</v>
      </c>
      <c r="H160" s="124">
        <v>0</v>
      </c>
      <c r="I160" s="124">
        <v>0</v>
      </c>
      <c r="J160" s="123">
        <f t="shared" si="57"/>
        <v>0</v>
      </c>
      <c r="K160" s="124">
        <v>4000</v>
      </c>
      <c r="L160" s="124">
        <v>4000</v>
      </c>
      <c r="M160" s="123">
        <f t="shared" si="58"/>
        <v>0</v>
      </c>
      <c r="N160" s="124">
        <v>0</v>
      </c>
      <c r="O160" s="124">
        <v>0</v>
      </c>
      <c r="P160" s="123">
        <f t="shared" si="59"/>
        <v>0</v>
      </c>
      <c r="Q160" s="124">
        <v>0</v>
      </c>
      <c r="R160" s="124">
        <v>0</v>
      </c>
      <c r="S160" s="123">
        <f t="shared" si="60"/>
        <v>0</v>
      </c>
      <c r="T160" s="16"/>
    </row>
    <row r="161" spans="1:20" s="153" customFormat="1" ht="18" customHeight="1" hidden="1">
      <c r="A161" s="13" t="s">
        <v>83</v>
      </c>
      <c r="B161" s="123">
        <f t="shared" si="55"/>
        <v>0</v>
      </c>
      <c r="C161" s="123">
        <f t="shared" si="55"/>
        <v>0</v>
      </c>
      <c r="D161" s="123">
        <f t="shared" si="55"/>
        <v>0</v>
      </c>
      <c r="E161" s="126">
        <v>0</v>
      </c>
      <c r="F161" s="126">
        <v>0</v>
      </c>
      <c r="G161" s="123">
        <f t="shared" si="56"/>
        <v>0</v>
      </c>
      <c r="H161" s="126">
        <v>0</v>
      </c>
      <c r="I161" s="126">
        <v>0</v>
      </c>
      <c r="J161" s="123">
        <f t="shared" si="57"/>
        <v>0</v>
      </c>
      <c r="K161" s="126">
        <v>0</v>
      </c>
      <c r="L161" s="126">
        <v>0</v>
      </c>
      <c r="M161" s="123">
        <f t="shared" si="58"/>
        <v>0</v>
      </c>
      <c r="N161" s="126">
        <v>0</v>
      </c>
      <c r="O161" s="126">
        <v>0</v>
      </c>
      <c r="P161" s="123">
        <f t="shared" si="59"/>
        <v>0</v>
      </c>
      <c r="Q161" s="126">
        <v>0</v>
      </c>
      <c r="R161" s="126">
        <v>0</v>
      </c>
      <c r="S161" s="123">
        <f t="shared" si="60"/>
        <v>0</v>
      </c>
      <c r="T161" s="17"/>
    </row>
    <row r="162" spans="1:20" s="135" customFormat="1" ht="19.5">
      <c r="A162" s="12" t="s">
        <v>116</v>
      </c>
      <c r="B162" s="123">
        <f t="shared" si="55"/>
        <v>1000</v>
      </c>
      <c r="C162" s="123">
        <f t="shared" si="55"/>
        <v>1000</v>
      </c>
      <c r="D162" s="123">
        <f t="shared" si="55"/>
        <v>0</v>
      </c>
      <c r="E162" s="124">
        <v>0</v>
      </c>
      <c r="F162" s="124">
        <v>0</v>
      </c>
      <c r="G162" s="123">
        <f t="shared" si="56"/>
        <v>0</v>
      </c>
      <c r="H162" s="124">
        <v>0</v>
      </c>
      <c r="I162" s="124">
        <v>0</v>
      </c>
      <c r="J162" s="123">
        <f t="shared" si="57"/>
        <v>0</v>
      </c>
      <c r="K162" s="124">
        <v>1000</v>
      </c>
      <c r="L162" s="124">
        <v>1000</v>
      </c>
      <c r="M162" s="123">
        <f t="shared" si="58"/>
        <v>0</v>
      </c>
      <c r="N162" s="124">
        <v>0</v>
      </c>
      <c r="O162" s="124">
        <v>0</v>
      </c>
      <c r="P162" s="123">
        <f t="shared" si="59"/>
        <v>0</v>
      </c>
      <c r="Q162" s="124">
        <v>0</v>
      </c>
      <c r="R162" s="124">
        <v>0</v>
      </c>
      <c r="S162" s="123">
        <f t="shared" si="60"/>
        <v>0</v>
      </c>
      <c r="T162" s="15"/>
    </row>
    <row r="163" spans="1:20" s="152" customFormat="1" ht="19.5">
      <c r="A163" s="12" t="s">
        <v>123</v>
      </c>
      <c r="B163" s="123">
        <f t="shared" si="55"/>
        <v>2500</v>
      </c>
      <c r="C163" s="123">
        <f t="shared" si="55"/>
        <v>2500</v>
      </c>
      <c r="D163" s="123">
        <f t="shared" si="55"/>
        <v>0</v>
      </c>
      <c r="E163" s="124">
        <v>0</v>
      </c>
      <c r="F163" s="124">
        <v>0</v>
      </c>
      <c r="G163" s="123">
        <f t="shared" si="56"/>
        <v>0</v>
      </c>
      <c r="H163" s="124">
        <v>0</v>
      </c>
      <c r="I163" s="124">
        <v>0</v>
      </c>
      <c r="J163" s="123">
        <f t="shared" si="57"/>
        <v>0</v>
      </c>
      <c r="K163" s="124">
        <v>2500</v>
      </c>
      <c r="L163" s="124">
        <v>2500</v>
      </c>
      <c r="M163" s="123">
        <f t="shared" si="58"/>
        <v>0</v>
      </c>
      <c r="N163" s="124">
        <v>0</v>
      </c>
      <c r="O163" s="124">
        <v>0</v>
      </c>
      <c r="P163" s="123">
        <f t="shared" si="59"/>
        <v>0</v>
      </c>
      <c r="Q163" s="124">
        <v>0</v>
      </c>
      <c r="R163" s="124">
        <v>0</v>
      </c>
      <c r="S163" s="123">
        <f t="shared" si="60"/>
        <v>0</v>
      </c>
      <c r="T163" s="16"/>
    </row>
    <row r="164" spans="1:20" s="152" customFormat="1" ht="19.5">
      <c r="A164" s="12" t="s">
        <v>124</v>
      </c>
      <c r="B164" s="123">
        <f t="shared" si="55"/>
        <v>5000</v>
      </c>
      <c r="C164" s="123">
        <f t="shared" si="55"/>
        <v>5000</v>
      </c>
      <c r="D164" s="123">
        <f t="shared" si="55"/>
        <v>0</v>
      </c>
      <c r="E164" s="124">
        <v>0</v>
      </c>
      <c r="F164" s="124">
        <v>0</v>
      </c>
      <c r="G164" s="123">
        <f t="shared" si="56"/>
        <v>0</v>
      </c>
      <c r="H164" s="124">
        <v>0</v>
      </c>
      <c r="I164" s="124">
        <v>0</v>
      </c>
      <c r="J164" s="123">
        <f t="shared" si="57"/>
        <v>0</v>
      </c>
      <c r="K164" s="124">
        <v>5000</v>
      </c>
      <c r="L164" s="124">
        <v>5000</v>
      </c>
      <c r="M164" s="123">
        <f t="shared" si="58"/>
        <v>0</v>
      </c>
      <c r="N164" s="124">
        <v>0</v>
      </c>
      <c r="O164" s="124">
        <v>0</v>
      </c>
      <c r="P164" s="123">
        <f t="shared" si="59"/>
        <v>0</v>
      </c>
      <c r="Q164" s="124">
        <v>0</v>
      </c>
      <c r="R164" s="124">
        <v>0</v>
      </c>
      <c r="S164" s="123">
        <f t="shared" si="60"/>
        <v>0</v>
      </c>
      <c r="T164" s="16"/>
    </row>
    <row r="165" spans="1:20" s="152" customFormat="1" ht="19.5">
      <c r="A165" s="12" t="s">
        <v>125</v>
      </c>
      <c r="B165" s="123">
        <f t="shared" si="55"/>
        <v>1999</v>
      </c>
      <c r="C165" s="123">
        <f t="shared" si="55"/>
        <v>1999</v>
      </c>
      <c r="D165" s="123">
        <f t="shared" si="55"/>
        <v>0</v>
      </c>
      <c r="E165" s="124">
        <v>0</v>
      </c>
      <c r="F165" s="124">
        <v>0</v>
      </c>
      <c r="G165" s="123">
        <f t="shared" si="56"/>
        <v>0</v>
      </c>
      <c r="H165" s="124">
        <v>0</v>
      </c>
      <c r="I165" s="124">
        <v>0</v>
      </c>
      <c r="J165" s="123">
        <f t="shared" si="57"/>
        <v>0</v>
      </c>
      <c r="K165" s="124">
        <v>1999</v>
      </c>
      <c r="L165" s="124">
        <v>1999</v>
      </c>
      <c r="M165" s="123">
        <f t="shared" si="58"/>
        <v>0</v>
      </c>
      <c r="N165" s="124">
        <v>0</v>
      </c>
      <c r="O165" s="124">
        <v>0</v>
      </c>
      <c r="P165" s="123">
        <f t="shared" si="59"/>
        <v>0</v>
      </c>
      <c r="Q165" s="124">
        <v>0</v>
      </c>
      <c r="R165" s="124">
        <v>0</v>
      </c>
      <c r="S165" s="123">
        <f t="shared" si="60"/>
        <v>0</v>
      </c>
      <c r="T165" s="16"/>
    </row>
    <row r="166" spans="1:20" s="153" customFormat="1" ht="19.5">
      <c r="A166" s="12" t="s">
        <v>126</v>
      </c>
      <c r="B166" s="123">
        <f aca="true" t="shared" si="65" ref="B166:D173">SUM(E166,H166,K166,N166,Q166)</f>
        <v>1500</v>
      </c>
      <c r="C166" s="123">
        <f t="shared" si="65"/>
        <v>1500</v>
      </c>
      <c r="D166" s="123">
        <f t="shared" si="65"/>
        <v>0</v>
      </c>
      <c r="E166" s="126">
        <v>0</v>
      </c>
      <c r="F166" s="126">
        <v>0</v>
      </c>
      <c r="G166" s="123">
        <f>SUM(F166-E166)</f>
        <v>0</v>
      </c>
      <c r="H166" s="126">
        <v>0</v>
      </c>
      <c r="I166" s="126">
        <v>0</v>
      </c>
      <c r="J166" s="123">
        <f>SUM(I166-H166)</f>
        <v>0</v>
      </c>
      <c r="K166" s="126">
        <v>1500</v>
      </c>
      <c r="L166" s="126">
        <v>1500</v>
      </c>
      <c r="M166" s="123">
        <f>SUM(L166-K166)</f>
        <v>0</v>
      </c>
      <c r="N166" s="126">
        <v>0</v>
      </c>
      <c r="O166" s="126">
        <v>0</v>
      </c>
      <c r="P166" s="123">
        <f>SUM(O166-N166)</f>
        <v>0</v>
      </c>
      <c r="Q166" s="126">
        <v>0</v>
      </c>
      <c r="R166" s="126">
        <v>0</v>
      </c>
      <c r="S166" s="123">
        <f>SUM(R166-Q166)</f>
        <v>0</v>
      </c>
      <c r="T166" s="17"/>
    </row>
    <row r="167" spans="1:20" s="153" customFormat="1" ht="19.5">
      <c r="A167" s="12" t="s">
        <v>127</v>
      </c>
      <c r="B167" s="123">
        <f t="shared" si="65"/>
        <v>3190</v>
      </c>
      <c r="C167" s="123">
        <f t="shared" si="65"/>
        <v>3190</v>
      </c>
      <c r="D167" s="123">
        <f t="shared" si="65"/>
        <v>0</v>
      </c>
      <c r="E167" s="126">
        <v>0</v>
      </c>
      <c r="F167" s="126">
        <v>0</v>
      </c>
      <c r="G167" s="123">
        <f>SUM(F167-E167)</f>
        <v>0</v>
      </c>
      <c r="H167" s="126">
        <v>0</v>
      </c>
      <c r="I167" s="126">
        <v>0</v>
      </c>
      <c r="J167" s="123">
        <f>SUM(I167-H167)</f>
        <v>0</v>
      </c>
      <c r="K167" s="126">
        <v>3190</v>
      </c>
      <c r="L167" s="126">
        <v>3190</v>
      </c>
      <c r="M167" s="123">
        <f>SUM(L167-K167)</f>
        <v>0</v>
      </c>
      <c r="N167" s="126">
        <v>0</v>
      </c>
      <c r="O167" s="126">
        <v>0</v>
      </c>
      <c r="P167" s="123">
        <f>SUM(O167-N167)</f>
        <v>0</v>
      </c>
      <c r="Q167" s="126">
        <v>0</v>
      </c>
      <c r="R167" s="126">
        <v>0</v>
      </c>
      <c r="S167" s="123">
        <f>SUM(R167-Q167)</f>
        <v>0</v>
      </c>
      <c r="T167" s="17"/>
    </row>
    <row r="168" spans="1:20" s="135" customFormat="1" ht="19.5">
      <c r="A168" s="11" t="s">
        <v>128</v>
      </c>
      <c r="B168" s="127">
        <f aca="true" t="shared" si="66" ref="B168:R168">SUM(B169,B170,B171,B172,B173)</f>
        <v>8997</v>
      </c>
      <c r="C168" s="127">
        <f t="shared" si="66"/>
        <v>8997</v>
      </c>
      <c r="D168" s="127">
        <f t="shared" si="66"/>
        <v>0</v>
      </c>
      <c r="E168" s="127">
        <f t="shared" si="66"/>
        <v>0</v>
      </c>
      <c r="F168" s="127">
        <f t="shared" si="66"/>
        <v>0</v>
      </c>
      <c r="G168" s="127">
        <f t="shared" si="66"/>
        <v>0</v>
      </c>
      <c r="H168" s="127">
        <f t="shared" si="66"/>
        <v>0</v>
      </c>
      <c r="I168" s="127">
        <f t="shared" si="66"/>
        <v>0</v>
      </c>
      <c r="J168" s="127">
        <f t="shared" si="66"/>
        <v>0</v>
      </c>
      <c r="K168" s="127">
        <f t="shared" si="66"/>
        <v>8997</v>
      </c>
      <c r="L168" s="127">
        <f t="shared" si="66"/>
        <v>8997</v>
      </c>
      <c r="M168" s="127">
        <f>SUM(M169,M170,M171,M172,M173)</f>
        <v>0</v>
      </c>
      <c r="N168" s="127">
        <f t="shared" si="66"/>
        <v>0</v>
      </c>
      <c r="O168" s="127">
        <f t="shared" si="66"/>
        <v>0</v>
      </c>
      <c r="P168" s="127">
        <f t="shared" si="66"/>
        <v>0</v>
      </c>
      <c r="Q168" s="127">
        <f t="shared" si="66"/>
        <v>0</v>
      </c>
      <c r="R168" s="127">
        <f t="shared" si="66"/>
        <v>0</v>
      </c>
      <c r="S168" s="127">
        <f>SUM(S169,S170,S171,S172,S173)</f>
        <v>0</v>
      </c>
      <c r="T168" s="15"/>
    </row>
    <row r="169" spans="1:20" s="135" customFormat="1" ht="19.5">
      <c r="A169" s="13" t="s">
        <v>114</v>
      </c>
      <c r="B169" s="123">
        <f t="shared" si="65"/>
        <v>1000</v>
      </c>
      <c r="C169" s="123">
        <f t="shared" si="65"/>
        <v>1000</v>
      </c>
      <c r="D169" s="123">
        <f t="shared" si="65"/>
        <v>0</v>
      </c>
      <c r="E169" s="126">
        <v>0</v>
      </c>
      <c r="F169" s="126">
        <v>0</v>
      </c>
      <c r="G169" s="123">
        <f aca="true" t="shared" si="67" ref="G169:G174">SUM(F169-E169)</f>
        <v>0</v>
      </c>
      <c r="H169" s="126">
        <v>0</v>
      </c>
      <c r="I169" s="126">
        <v>0</v>
      </c>
      <c r="J169" s="123">
        <f aca="true" t="shared" si="68" ref="J169:J174">SUM(I169-H169)</f>
        <v>0</v>
      </c>
      <c r="K169" s="126">
        <v>1000</v>
      </c>
      <c r="L169" s="126">
        <v>1000</v>
      </c>
      <c r="M169" s="123">
        <f aca="true" t="shared" si="69" ref="M169:M174">SUM(L169-K169)</f>
        <v>0</v>
      </c>
      <c r="N169" s="126">
        <v>0</v>
      </c>
      <c r="O169" s="126">
        <v>0</v>
      </c>
      <c r="P169" s="123">
        <f aca="true" t="shared" si="70" ref="P169:P174">SUM(O169-N169)</f>
        <v>0</v>
      </c>
      <c r="Q169" s="126">
        <v>0</v>
      </c>
      <c r="R169" s="126">
        <v>0</v>
      </c>
      <c r="S169" s="123">
        <f aca="true" t="shared" si="71" ref="S169:S174">SUM(R169-Q169)</f>
        <v>0</v>
      </c>
      <c r="T169" s="15"/>
    </row>
    <row r="170" spans="1:20" s="135" customFormat="1" ht="19.5">
      <c r="A170" s="12" t="s">
        <v>129</v>
      </c>
      <c r="B170" s="123">
        <f t="shared" si="65"/>
        <v>1500</v>
      </c>
      <c r="C170" s="123">
        <f t="shared" si="65"/>
        <v>1500</v>
      </c>
      <c r="D170" s="123">
        <f t="shared" si="65"/>
        <v>0</v>
      </c>
      <c r="E170" s="126">
        <v>0</v>
      </c>
      <c r="F170" s="126">
        <v>0</v>
      </c>
      <c r="G170" s="123">
        <f t="shared" si="67"/>
        <v>0</v>
      </c>
      <c r="H170" s="126">
        <v>0</v>
      </c>
      <c r="I170" s="126">
        <v>0</v>
      </c>
      <c r="J170" s="123">
        <f t="shared" si="68"/>
        <v>0</v>
      </c>
      <c r="K170" s="126">
        <v>1500</v>
      </c>
      <c r="L170" s="126">
        <v>1500</v>
      </c>
      <c r="M170" s="123">
        <f t="shared" si="69"/>
        <v>0</v>
      </c>
      <c r="N170" s="126">
        <v>0</v>
      </c>
      <c r="O170" s="126">
        <v>0</v>
      </c>
      <c r="P170" s="123">
        <f t="shared" si="70"/>
        <v>0</v>
      </c>
      <c r="Q170" s="126">
        <v>0</v>
      </c>
      <c r="R170" s="126">
        <v>0</v>
      </c>
      <c r="S170" s="123">
        <f t="shared" si="71"/>
        <v>0</v>
      </c>
      <c r="T170" s="15"/>
    </row>
    <row r="171" spans="1:20" s="135" customFormat="1" ht="19.5">
      <c r="A171" s="12" t="s">
        <v>124</v>
      </c>
      <c r="B171" s="123">
        <f t="shared" si="65"/>
        <v>1500</v>
      </c>
      <c r="C171" s="123">
        <f t="shared" si="65"/>
        <v>1500</v>
      </c>
      <c r="D171" s="123">
        <f t="shared" si="65"/>
        <v>0</v>
      </c>
      <c r="E171" s="126">
        <v>0</v>
      </c>
      <c r="F171" s="126">
        <v>0</v>
      </c>
      <c r="G171" s="123">
        <f t="shared" si="67"/>
        <v>0</v>
      </c>
      <c r="H171" s="126">
        <v>0</v>
      </c>
      <c r="I171" s="126">
        <v>0</v>
      </c>
      <c r="J171" s="123">
        <f t="shared" si="68"/>
        <v>0</v>
      </c>
      <c r="K171" s="126">
        <v>1500</v>
      </c>
      <c r="L171" s="126">
        <v>1500</v>
      </c>
      <c r="M171" s="123">
        <f t="shared" si="69"/>
        <v>0</v>
      </c>
      <c r="N171" s="126">
        <v>0</v>
      </c>
      <c r="O171" s="126">
        <v>0</v>
      </c>
      <c r="P171" s="123">
        <f t="shared" si="70"/>
        <v>0</v>
      </c>
      <c r="Q171" s="126">
        <v>0</v>
      </c>
      <c r="R171" s="126">
        <v>0</v>
      </c>
      <c r="S171" s="123">
        <f t="shared" si="71"/>
        <v>0</v>
      </c>
      <c r="T171" s="15"/>
    </row>
    <row r="172" spans="1:20" s="135" customFormat="1" ht="19.5">
      <c r="A172" s="12" t="s">
        <v>125</v>
      </c>
      <c r="B172" s="123">
        <f t="shared" si="65"/>
        <v>2999</v>
      </c>
      <c r="C172" s="123">
        <f t="shared" si="65"/>
        <v>2999</v>
      </c>
      <c r="D172" s="123">
        <f t="shared" si="65"/>
        <v>0</v>
      </c>
      <c r="E172" s="126">
        <v>0</v>
      </c>
      <c r="F172" s="126">
        <v>0</v>
      </c>
      <c r="G172" s="123">
        <f t="shared" si="67"/>
        <v>0</v>
      </c>
      <c r="H172" s="126">
        <v>0</v>
      </c>
      <c r="I172" s="126">
        <v>0</v>
      </c>
      <c r="J172" s="123">
        <f t="shared" si="68"/>
        <v>0</v>
      </c>
      <c r="K172" s="126">
        <v>2999</v>
      </c>
      <c r="L172" s="126">
        <v>2999</v>
      </c>
      <c r="M172" s="123">
        <f t="shared" si="69"/>
        <v>0</v>
      </c>
      <c r="N172" s="126">
        <v>0</v>
      </c>
      <c r="O172" s="126">
        <v>0</v>
      </c>
      <c r="P172" s="123">
        <f t="shared" si="70"/>
        <v>0</v>
      </c>
      <c r="Q172" s="126">
        <v>0</v>
      </c>
      <c r="R172" s="126">
        <v>0</v>
      </c>
      <c r="S172" s="123">
        <f t="shared" si="71"/>
        <v>0</v>
      </c>
      <c r="T172" s="15"/>
    </row>
    <row r="173" spans="1:20" s="135" customFormat="1" ht="19.5">
      <c r="A173" s="12" t="s">
        <v>127</v>
      </c>
      <c r="B173" s="123">
        <f t="shared" si="65"/>
        <v>1998</v>
      </c>
      <c r="C173" s="123">
        <f t="shared" si="65"/>
        <v>1998</v>
      </c>
      <c r="D173" s="123">
        <f t="shared" si="65"/>
        <v>0</v>
      </c>
      <c r="E173" s="126">
        <v>0</v>
      </c>
      <c r="F173" s="126">
        <v>0</v>
      </c>
      <c r="G173" s="123">
        <f t="shared" si="67"/>
        <v>0</v>
      </c>
      <c r="H173" s="126">
        <v>0</v>
      </c>
      <c r="I173" s="126">
        <v>0</v>
      </c>
      <c r="J173" s="123">
        <f t="shared" si="68"/>
        <v>0</v>
      </c>
      <c r="K173" s="126">
        <v>1998</v>
      </c>
      <c r="L173" s="126">
        <v>1998</v>
      </c>
      <c r="M173" s="123">
        <f t="shared" si="69"/>
        <v>0</v>
      </c>
      <c r="N173" s="126">
        <v>0</v>
      </c>
      <c r="O173" s="126">
        <v>0</v>
      </c>
      <c r="P173" s="123">
        <f t="shared" si="70"/>
        <v>0</v>
      </c>
      <c r="Q173" s="126">
        <v>0</v>
      </c>
      <c r="R173" s="126">
        <v>0</v>
      </c>
      <c r="S173" s="123">
        <f t="shared" si="71"/>
        <v>0</v>
      </c>
      <c r="T173" s="15"/>
    </row>
    <row r="174" spans="1:19" s="135" customFormat="1" ht="19.5">
      <c r="A174" s="136" t="s">
        <v>130</v>
      </c>
      <c r="B174" s="137">
        <f aca="true" t="shared" si="72" ref="B174:D175">SUM(E174,H174,K174,N174,Q174)</f>
        <v>45000</v>
      </c>
      <c r="C174" s="137">
        <f t="shared" si="72"/>
        <v>2200</v>
      </c>
      <c r="D174" s="137">
        <f t="shared" si="72"/>
        <v>-42800</v>
      </c>
      <c r="E174" s="138">
        <v>0</v>
      </c>
      <c r="F174" s="138">
        <v>0</v>
      </c>
      <c r="G174" s="137">
        <f t="shared" si="67"/>
        <v>0</v>
      </c>
      <c r="H174" s="138">
        <v>45000</v>
      </c>
      <c r="I174" s="138">
        <v>2200</v>
      </c>
      <c r="J174" s="137">
        <f t="shared" si="68"/>
        <v>-42800</v>
      </c>
      <c r="K174" s="138">
        <v>0</v>
      </c>
      <c r="L174" s="138">
        <v>0</v>
      </c>
      <c r="M174" s="137">
        <f t="shared" si="69"/>
        <v>0</v>
      </c>
      <c r="N174" s="138">
        <v>0</v>
      </c>
      <c r="O174" s="138">
        <v>0</v>
      </c>
      <c r="P174" s="137">
        <f t="shared" si="70"/>
        <v>0</v>
      </c>
      <c r="Q174" s="138">
        <v>0</v>
      </c>
      <c r="R174" s="138">
        <v>0</v>
      </c>
      <c r="S174" s="137">
        <f t="shared" si="71"/>
        <v>0</v>
      </c>
    </row>
    <row r="175" spans="1:19" s="135" customFormat="1" ht="19.5">
      <c r="A175" s="136" t="s">
        <v>130</v>
      </c>
      <c r="B175" s="137">
        <f t="shared" si="72"/>
        <v>0</v>
      </c>
      <c r="C175" s="137">
        <f t="shared" si="72"/>
        <v>63800</v>
      </c>
      <c r="D175" s="137">
        <f t="shared" si="72"/>
        <v>63800</v>
      </c>
      <c r="E175" s="138">
        <v>0</v>
      </c>
      <c r="F175" s="138">
        <v>63800</v>
      </c>
      <c r="G175" s="137">
        <f>SUM(F175-E175)</f>
        <v>63800</v>
      </c>
      <c r="H175" s="138">
        <v>0</v>
      </c>
      <c r="I175" s="138">
        <v>0</v>
      </c>
      <c r="J175" s="137">
        <f>SUM(I175-H175)</f>
        <v>0</v>
      </c>
      <c r="K175" s="138">
        <v>0</v>
      </c>
      <c r="L175" s="138">
        <v>0</v>
      </c>
      <c r="M175" s="137">
        <f>SUM(L175-K175)</f>
        <v>0</v>
      </c>
      <c r="N175" s="138">
        <v>0</v>
      </c>
      <c r="O175" s="138">
        <v>0</v>
      </c>
      <c r="P175" s="137">
        <f>SUM(O175-N175)</f>
        <v>0</v>
      </c>
      <c r="Q175" s="138">
        <v>0</v>
      </c>
      <c r="R175" s="138">
        <v>0</v>
      </c>
      <c r="S175" s="137">
        <f>SUM(R175-Q175)</f>
        <v>0</v>
      </c>
    </row>
    <row r="176" spans="1:20" s="135" customFormat="1" ht="19.5">
      <c r="A176" s="11" t="s">
        <v>131</v>
      </c>
      <c r="B176" s="127">
        <f>SUM(B177,B178,B179,B180,B181,B182,B183,B184,B185,B186,B187,B188,B189,B190,B191)</f>
        <v>60678</v>
      </c>
      <c r="C176" s="127">
        <f aca="true" t="shared" si="73" ref="C176:S176">SUM(C177,C178,C179,C180,C181,C182,C183,C184,C185,C186,C187,C188,C189,C190,C191)</f>
        <v>60678</v>
      </c>
      <c r="D176" s="127">
        <f t="shared" si="73"/>
        <v>0</v>
      </c>
      <c r="E176" s="127">
        <f t="shared" si="73"/>
        <v>0</v>
      </c>
      <c r="F176" s="127">
        <f t="shared" si="73"/>
        <v>0</v>
      </c>
      <c r="G176" s="127">
        <f t="shared" si="73"/>
        <v>0</v>
      </c>
      <c r="H176" s="127">
        <f t="shared" si="73"/>
        <v>0</v>
      </c>
      <c r="I176" s="127">
        <f t="shared" si="73"/>
        <v>0</v>
      </c>
      <c r="J176" s="127">
        <f t="shared" si="73"/>
        <v>0</v>
      </c>
      <c r="K176" s="127">
        <f t="shared" si="73"/>
        <v>60678</v>
      </c>
      <c r="L176" s="127">
        <f t="shared" si="73"/>
        <v>60678</v>
      </c>
      <c r="M176" s="127">
        <f t="shared" si="73"/>
        <v>0</v>
      </c>
      <c r="N176" s="127">
        <f t="shared" si="73"/>
        <v>0</v>
      </c>
      <c r="O176" s="127">
        <f t="shared" si="73"/>
        <v>0</v>
      </c>
      <c r="P176" s="127">
        <f t="shared" si="73"/>
        <v>0</v>
      </c>
      <c r="Q176" s="127">
        <f t="shared" si="73"/>
        <v>0</v>
      </c>
      <c r="R176" s="127">
        <f t="shared" si="73"/>
        <v>0</v>
      </c>
      <c r="S176" s="127">
        <f t="shared" si="73"/>
        <v>0</v>
      </c>
      <c r="T176" s="15"/>
    </row>
    <row r="177" spans="1:20" s="135" customFormat="1" ht="19.5">
      <c r="A177" s="12" t="s">
        <v>110</v>
      </c>
      <c r="B177" s="123">
        <f aca="true" t="shared" si="74" ref="B177:D194">SUM(E177,H177,K177,N177,Q177)</f>
        <v>500</v>
      </c>
      <c r="C177" s="123">
        <f t="shared" si="74"/>
        <v>500</v>
      </c>
      <c r="D177" s="123">
        <f t="shared" si="74"/>
        <v>0</v>
      </c>
      <c r="E177" s="126">
        <v>0</v>
      </c>
      <c r="F177" s="126">
        <v>0</v>
      </c>
      <c r="G177" s="123">
        <f aca="true" t="shared" si="75" ref="G177:G219">SUM(F177-E177)</f>
        <v>0</v>
      </c>
      <c r="H177" s="126">
        <v>0</v>
      </c>
      <c r="I177" s="126">
        <v>0</v>
      </c>
      <c r="J177" s="123">
        <f aca="true" t="shared" si="76" ref="J177:J219">SUM(I177-H177)</f>
        <v>0</v>
      </c>
      <c r="K177" s="126">
        <v>500</v>
      </c>
      <c r="L177" s="126">
        <v>500</v>
      </c>
      <c r="M177" s="123">
        <f aca="true" t="shared" si="77" ref="M177:M219">SUM(L177-K177)</f>
        <v>0</v>
      </c>
      <c r="N177" s="126">
        <v>0</v>
      </c>
      <c r="O177" s="126">
        <v>0</v>
      </c>
      <c r="P177" s="123">
        <f aca="true" t="shared" si="78" ref="P177:P219">SUM(O177-N177)</f>
        <v>0</v>
      </c>
      <c r="Q177" s="126">
        <v>0</v>
      </c>
      <c r="R177" s="126">
        <v>0</v>
      </c>
      <c r="S177" s="123">
        <f aca="true" t="shared" si="79" ref="S177:S219">SUM(R177-Q177)</f>
        <v>0</v>
      </c>
      <c r="T177" s="15"/>
    </row>
    <row r="178" spans="1:20" s="135" customFormat="1" ht="19.5">
      <c r="A178" s="12" t="s">
        <v>132</v>
      </c>
      <c r="B178" s="123">
        <f t="shared" si="74"/>
        <v>2494</v>
      </c>
      <c r="C178" s="123">
        <f t="shared" si="74"/>
        <v>2494</v>
      </c>
      <c r="D178" s="123">
        <f t="shared" si="74"/>
        <v>0</v>
      </c>
      <c r="E178" s="126">
        <v>0</v>
      </c>
      <c r="F178" s="126">
        <v>0</v>
      </c>
      <c r="G178" s="123">
        <f t="shared" si="75"/>
        <v>0</v>
      </c>
      <c r="H178" s="126">
        <v>0</v>
      </c>
      <c r="I178" s="126">
        <v>0</v>
      </c>
      <c r="J178" s="123">
        <f t="shared" si="76"/>
        <v>0</v>
      </c>
      <c r="K178" s="126">
        <v>2494</v>
      </c>
      <c r="L178" s="126">
        <v>2494</v>
      </c>
      <c r="M178" s="123">
        <f t="shared" si="77"/>
        <v>0</v>
      </c>
      <c r="N178" s="126">
        <v>0</v>
      </c>
      <c r="O178" s="126">
        <v>0</v>
      </c>
      <c r="P178" s="123">
        <f t="shared" si="78"/>
        <v>0</v>
      </c>
      <c r="Q178" s="126">
        <v>0</v>
      </c>
      <c r="R178" s="126">
        <v>0</v>
      </c>
      <c r="S178" s="123">
        <f t="shared" si="79"/>
        <v>0</v>
      </c>
      <c r="T178" s="15"/>
    </row>
    <row r="179" spans="1:20" s="154" customFormat="1" ht="19.5">
      <c r="A179" s="12" t="s">
        <v>121</v>
      </c>
      <c r="B179" s="123">
        <f t="shared" si="74"/>
        <v>591</v>
      </c>
      <c r="C179" s="123">
        <f t="shared" si="74"/>
        <v>591</v>
      </c>
      <c r="D179" s="123">
        <f t="shared" si="74"/>
        <v>0</v>
      </c>
      <c r="E179" s="126">
        <v>0</v>
      </c>
      <c r="F179" s="126">
        <v>0</v>
      </c>
      <c r="G179" s="123">
        <f t="shared" si="75"/>
        <v>0</v>
      </c>
      <c r="H179" s="126">
        <v>0</v>
      </c>
      <c r="I179" s="126">
        <v>0</v>
      </c>
      <c r="J179" s="123">
        <f t="shared" si="76"/>
        <v>0</v>
      </c>
      <c r="K179" s="126">
        <v>591</v>
      </c>
      <c r="L179" s="126">
        <v>591</v>
      </c>
      <c r="M179" s="123">
        <f t="shared" si="77"/>
        <v>0</v>
      </c>
      <c r="N179" s="126">
        <v>0</v>
      </c>
      <c r="O179" s="126">
        <v>0</v>
      </c>
      <c r="P179" s="123">
        <f t="shared" si="78"/>
        <v>0</v>
      </c>
      <c r="Q179" s="126">
        <v>0</v>
      </c>
      <c r="R179" s="126">
        <v>0</v>
      </c>
      <c r="S179" s="123">
        <f t="shared" si="79"/>
        <v>0</v>
      </c>
      <c r="T179" s="21"/>
    </row>
    <row r="180" spans="1:20" s="154" customFormat="1" ht="19.5">
      <c r="A180" s="12" t="s">
        <v>133</v>
      </c>
      <c r="B180" s="123">
        <f t="shared" si="74"/>
        <v>25000</v>
      </c>
      <c r="C180" s="123">
        <f t="shared" si="74"/>
        <v>25000</v>
      </c>
      <c r="D180" s="123">
        <f t="shared" si="74"/>
        <v>0</v>
      </c>
      <c r="E180" s="126">
        <v>0</v>
      </c>
      <c r="F180" s="126">
        <v>0</v>
      </c>
      <c r="G180" s="123">
        <f t="shared" si="75"/>
        <v>0</v>
      </c>
      <c r="H180" s="126">
        <v>0</v>
      </c>
      <c r="I180" s="126">
        <v>0</v>
      </c>
      <c r="J180" s="123">
        <f t="shared" si="76"/>
        <v>0</v>
      </c>
      <c r="K180" s="126">
        <v>25000</v>
      </c>
      <c r="L180" s="126">
        <v>25000</v>
      </c>
      <c r="M180" s="123">
        <f t="shared" si="77"/>
        <v>0</v>
      </c>
      <c r="N180" s="126">
        <v>0</v>
      </c>
      <c r="O180" s="126">
        <v>0</v>
      </c>
      <c r="P180" s="123">
        <f t="shared" si="78"/>
        <v>0</v>
      </c>
      <c r="Q180" s="126">
        <v>0</v>
      </c>
      <c r="R180" s="126">
        <v>0</v>
      </c>
      <c r="S180" s="123">
        <f t="shared" si="79"/>
        <v>0</v>
      </c>
      <c r="T180" s="21"/>
    </row>
    <row r="181" spans="1:20" s="154" customFormat="1" ht="19.5">
      <c r="A181" s="12" t="s">
        <v>45</v>
      </c>
      <c r="B181" s="123">
        <f t="shared" si="74"/>
        <v>3000</v>
      </c>
      <c r="C181" s="123">
        <f t="shared" si="74"/>
        <v>3000</v>
      </c>
      <c r="D181" s="123">
        <f t="shared" si="74"/>
        <v>0</v>
      </c>
      <c r="E181" s="126">
        <v>0</v>
      </c>
      <c r="F181" s="126">
        <v>0</v>
      </c>
      <c r="G181" s="123">
        <f t="shared" si="75"/>
        <v>0</v>
      </c>
      <c r="H181" s="126">
        <v>0</v>
      </c>
      <c r="I181" s="126">
        <v>0</v>
      </c>
      <c r="J181" s="123">
        <f t="shared" si="76"/>
        <v>0</v>
      </c>
      <c r="K181" s="126">
        <v>3000</v>
      </c>
      <c r="L181" s="126">
        <v>3000</v>
      </c>
      <c r="M181" s="123">
        <f t="shared" si="77"/>
        <v>0</v>
      </c>
      <c r="N181" s="126">
        <v>0</v>
      </c>
      <c r="O181" s="126">
        <v>0</v>
      </c>
      <c r="P181" s="123">
        <f t="shared" si="78"/>
        <v>0</v>
      </c>
      <c r="Q181" s="126">
        <v>0</v>
      </c>
      <c r="R181" s="126">
        <v>0</v>
      </c>
      <c r="S181" s="123">
        <f t="shared" si="79"/>
        <v>0</v>
      </c>
      <c r="T181" s="21"/>
    </row>
    <row r="182" spans="1:20" s="154" customFormat="1" ht="19.5">
      <c r="A182" s="12" t="s">
        <v>134</v>
      </c>
      <c r="B182" s="123">
        <f t="shared" si="74"/>
        <v>2499</v>
      </c>
      <c r="C182" s="123">
        <f t="shared" si="74"/>
        <v>2499</v>
      </c>
      <c r="D182" s="123">
        <f t="shared" si="74"/>
        <v>0</v>
      </c>
      <c r="E182" s="126">
        <v>0</v>
      </c>
      <c r="F182" s="126">
        <v>0</v>
      </c>
      <c r="G182" s="123">
        <f t="shared" si="75"/>
        <v>0</v>
      </c>
      <c r="H182" s="126">
        <v>0</v>
      </c>
      <c r="I182" s="126">
        <v>0</v>
      </c>
      <c r="J182" s="123">
        <f t="shared" si="76"/>
        <v>0</v>
      </c>
      <c r="K182" s="126">
        <v>2499</v>
      </c>
      <c r="L182" s="126">
        <v>2499</v>
      </c>
      <c r="M182" s="123">
        <f t="shared" si="77"/>
        <v>0</v>
      </c>
      <c r="N182" s="126">
        <v>0</v>
      </c>
      <c r="O182" s="126">
        <v>0</v>
      </c>
      <c r="P182" s="123">
        <f t="shared" si="78"/>
        <v>0</v>
      </c>
      <c r="Q182" s="126">
        <v>0</v>
      </c>
      <c r="R182" s="126">
        <v>0</v>
      </c>
      <c r="S182" s="123">
        <f t="shared" si="79"/>
        <v>0</v>
      </c>
      <c r="T182" s="21"/>
    </row>
    <row r="183" spans="1:20" s="154" customFormat="1" ht="19.5">
      <c r="A183" s="12" t="s">
        <v>135</v>
      </c>
      <c r="B183" s="123">
        <f t="shared" si="74"/>
        <v>2500</v>
      </c>
      <c r="C183" s="123">
        <f t="shared" si="74"/>
        <v>2500</v>
      </c>
      <c r="D183" s="123">
        <f t="shared" si="74"/>
        <v>0</v>
      </c>
      <c r="E183" s="126">
        <v>0</v>
      </c>
      <c r="F183" s="126">
        <v>0</v>
      </c>
      <c r="G183" s="123">
        <f t="shared" si="75"/>
        <v>0</v>
      </c>
      <c r="H183" s="126">
        <v>0</v>
      </c>
      <c r="I183" s="126">
        <v>0</v>
      </c>
      <c r="J183" s="123">
        <f t="shared" si="76"/>
        <v>0</v>
      </c>
      <c r="K183" s="126">
        <v>2500</v>
      </c>
      <c r="L183" s="126">
        <v>2500</v>
      </c>
      <c r="M183" s="123">
        <f t="shared" si="77"/>
        <v>0</v>
      </c>
      <c r="N183" s="126">
        <v>0</v>
      </c>
      <c r="O183" s="126">
        <v>0</v>
      </c>
      <c r="P183" s="123">
        <f t="shared" si="78"/>
        <v>0</v>
      </c>
      <c r="Q183" s="126">
        <v>0</v>
      </c>
      <c r="R183" s="126">
        <v>0</v>
      </c>
      <c r="S183" s="123">
        <f t="shared" si="79"/>
        <v>0</v>
      </c>
      <c r="T183" s="21"/>
    </row>
    <row r="184" spans="1:20" s="154" customFormat="1" ht="19.5">
      <c r="A184" s="12" t="s">
        <v>129</v>
      </c>
      <c r="B184" s="123">
        <f t="shared" si="74"/>
        <v>1499</v>
      </c>
      <c r="C184" s="123">
        <f t="shared" si="74"/>
        <v>1499</v>
      </c>
      <c r="D184" s="123">
        <f t="shared" si="74"/>
        <v>0</v>
      </c>
      <c r="E184" s="126">
        <v>0</v>
      </c>
      <c r="F184" s="126">
        <v>0</v>
      </c>
      <c r="G184" s="123">
        <f t="shared" si="75"/>
        <v>0</v>
      </c>
      <c r="H184" s="126">
        <v>0</v>
      </c>
      <c r="I184" s="126">
        <v>0</v>
      </c>
      <c r="J184" s="123">
        <f t="shared" si="76"/>
        <v>0</v>
      </c>
      <c r="K184" s="126">
        <v>1499</v>
      </c>
      <c r="L184" s="126">
        <v>1499</v>
      </c>
      <c r="M184" s="123">
        <f t="shared" si="77"/>
        <v>0</v>
      </c>
      <c r="N184" s="126">
        <v>0</v>
      </c>
      <c r="O184" s="126">
        <v>0</v>
      </c>
      <c r="P184" s="123">
        <f t="shared" si="78"/>
        <v>0</v>
      </c>
      <c r="Q184" s="126">
        <v>0</v>
      </c>
      <c r="R184" s="126">
        <v>0</v>
      </c>
      <c r="S184" s="123">
        <f t="shared" si="79"/>
        <v>0</v>
      </c>
      <c r="T184" s="21"/>
    </row>
    <row r="185" spans="1:20" s="154" customFormat="1" ht="19.5">
      <c r="A185" s="12" t="s">
        <v>83</v>
      </c>
      <c r="B185" s="123">
        <f t="shared" si="74"/>
        <v>600</v>
      </c>
      <c r="C185" s="123">
        <f t="shared" si="74"/>
        <v>600</v>
      </c>
      <c r="D185" s="123">
        <f t="shared" si="74"/>
        <v>0</v>
      </c>
      <c r="E185" s="126">
        <v>0</v>
      </c>
      <c r="F185" s="126">
        <v>0</v>
      </c>
      <c r="G185" s="123">
        <f>SUM(F185-E185)</f>
        <v>0</v>
      </c>
      <c r="H185" s="126">
        <v>0</v>
      </c>
      <c r="I185" s="126">
        <v>0</v>
      </c>
      <c r="J185" s="123">
        <f>SUM(I185-H185)</f>
        <v>0</v>
      </c>
      <c r="K185" s="126">
        <v>600</v>
      </c>
      <c r="L185" s="126">
        <v>600</v>
      </c>
      <c r="M185" s="123">
        <f>SUM(L185-K185)</f>
        <v>0</v>
      </c>
      <c r="N185" s="126">
        <v>0</v>
      </c>
      <c r="O185" s="126">
        <v>0</v>
      </c>
      <c r="P185" s="123">
        <f>SUM(O185-N185)</f>
        <v>0</v>
      </c>
      <c r="Q185" s="126">
        <v>0</v>
      </c>
      <c r="R185" s="126">
        <v>0</v>
      </c>
      <c r="S185" s="123">
        <f>SUM(R185-Q185)</f>
        <v>0</v>
      </c>
      <c r="T185" s="21"/>
    </row>
    <row r="186" spans="1:20" s="154" customFormat="1" ht="19.5" hidden="1">
      <c r="A186" s="13" t="s">
        <v>84</v>
      </c>
      <c r="B186" s="123">
        <f t="shared" si="74"/>
        <v>0</v>
      </c>
      <c r="C186" s="123">
        <f t="shared" si="74"/>
        <v>0</v>
      </c>
      <c r="D186" s="123">
        <f t="shared" si="74"/>
        <v>0</v>
      </c>
      <c r="E186" s="126">
        <v>0</v>
      </c>
      <c r="F186" s="126">
        <v>0</v>
      </c>
      <c r="G186" s="123">
        <f t="shared" si="75"/>
        <v>0</v>
      </c>
      <c r="H186" s="126">
        <v>0</v>
      </c>
      <c r="I186" s="126">
        <v>0</v>
      </c>
      <c r="J186" s="123">
        <f t="shared" si="76"/>
        <v>0</v>
      </c>
      <c r="K186" s="126">
        <v>0</v>
      </c>
      <c r="L186" s="126">
        <v>0</v>
      </c>
      <c r="M186" s="123">
        <f t="shared" si="77"/>
        <v>0</v>
      </c>
      <c r="N186" s="126">
        <v>0</v>
      </c>
      <c r="O186" s="126">
        <v>0</v>
      </c>
      <c r="P186" s="123">
        <f t="shared" si="78"/>
        <v>0</v>
      </c>
      <c r="Q186" s="126">
        <v>0</v>
      </c>
      <c r="R186" s="126">
        <v>0</v>
      </c>
      <c r="S186" s="123">
        <f t="shared" si="79"/>
        <v>0</v>
      </c>
      <c r="T186" s="21"/>
    </row>
    <row r="187" spans="1:20" s="154" customFormat="1" ht="19.5">
      <c r="A187" s="12" t="s">
        <v>123</v>
      </c>
      <c r="B187" s="123">
        <f t="shared" si="74"/>
        <v>2499</v>
      </c>
      <c r="C187" s="123">
        <f t="shared" si="74"/>
        <v>2499</v>
      </c>
      <c r="D187" s="123">
        <f t="shared" si="74"/>
        <v>0</v>
      </c>
      <c r="E187" s="126">
        <v>0</v>
      </c>
      <c r="F187" s="126">
        <v>0</v>
      </c>
      <c r="G187" s="123">
        <f t="shared" si="75"/>
        <v>0</v>
      </c>
      <c r="H187" s="126">
        <v>0</v>
      </c>
      <c r="I187" s="126">
        <v>0</v>
      </c>
      <c r="J187" s="123">
        <f t="shared" si="76"/>
        <v>0</v>
      </c>
      <c r="K187" s="126">
        <v>2499</v>
      </c>
      <c r="L187" s="126">
        <v>2499</v>
      </c>
      <c r="M187" s="123">
        <f t="shared" si="77"/>
        <v>0</v>
      </c>
      <c r="N187" s="126">
        <v>0</v>
      </c>
      <c r="O187" s="126">
        <v>0</v>
      </c>
      <c r="P187" s="123">
        <f t="shared" si="78"/>
        <v>0</v>
      </c>
      <c r="Q187" s="126">
        <v>0</v>
      </c>
      <c r="R187" s="126">
        <v>0</v>
      </c>
      <c r="S187" s="123">
        <f t="shared" si="79"/>
        <v>0</v>
      </c>
      <c r="T187" s="21"/>
    </row>
    <row r="188" spans="1:20" s="154" customFormat="1" ht="19.5">
      <c r="A188" s="12" t="s">
        <v>225</v>
      </c>
      <c r="B188" s="123">
        <f t="shared" si="74"/>
        <v>12000</v>
      </c>
      <c r="C188" s="123">
        <f t="shared" si="74"/>
        <v>12000</v>
      </c>
      <c r="D188" s="123">
        <f t="shared" si="74"/>
        <v>0</v>
      </c>
      <c r="E188" s="126">
        <v>0</v>
      </c>
      <c r="F188" s="126">
        <v>0</v>
      </c>
      <c r="G188" s="123">
        <f>SUM(F188-E188)</f>
        <v>0</v>
      </c>
      <c r="H188" s="126">
        <v>0</v>
      </c>
      <c r="I188" s="126">
        <v>0</v>
      </c>
      <c r="J188" s="123">
        <f>SUM(I188-H188)</f>
        <v>0</v>
      </c>
      <c r="K188" s="126">
        <v>12000</v>
      </c>
      <c r="L188" s="126">
        <v>12000</v>
      </c>
      <c r="M188" s="123">
        <f>SUM(L188-K188)</f>
        <v>0</v>
      </c>
      <c r="N188" s="126">
        <v>0</v>
      </c>
      <c r="O188" s="126">
        <v>0</v>
      </c>
      <c r="P188" s="123">
        <f>SUM(O188-N188)</f>
        <v>0</v>
      </c>
      <c r="Q188" s="126">
        <v>0</v>
      </c>
      <c r="R188" s="126">
        <v>0</v>
      </c>
      <c r="S188" s="123">
        <f>SUM(R188-Q188)</f>
        <v>0</v>
      </c>
      <c r="T188" s="21"/>
    </row>
    <row r="189" spans="1:20" s="152" customFormat="1" ht="19.5">
      <c r="A189" s="13" t="s">
        <v>136</v>
      </c>
      <c r="B189" s="123">
        <f t="shared" si="74"/>
        <v>1500</v>
      </c>
      <c r="C189" s="123">
        <f t="shared" si="74"/>
        <v>1500</v>
      </c>
      <c r="D189" s="123">
        <f t="shared" si="74"/>
        <v>0</v>
      </c>
      <c r="E189" s="126">
        <v>0</v>
      </c>
      <c r="F189" s="126">
        <v>0</v>
      </c>
      <c r="G189" s="123">
        <f t="shared" si="75"/>
        <v>0</v>
      </c>
      <c r="H189" s="126">
        <v>0</v>
      </c>
      <c r="I189" s="126">
        <v>0</v>
      </c>
      <c r="J189" s="123">
        <f t="shared" si="76"/>
        <v>0</v>
      </c>
      <c r="K189" s="126">
        <v>1500</v>
      </c>
      <c r="L189" s="126">
        <v>1500</v>
      </c>
      <c r="M189" s="123">
        <f t="shared" si="77"/>
        <v>0</v>
      </c>
      <c r="N189" s="126">
        <v>0</v>
      </c>
      <c r="O189" s="126">
        <v>0</v>
      </c>
      <c r="P189" s="123">
        <f t="shared" si="78"/>
        <v>0</v>
      </c>
      <c r="Q189" s="126">
        <v>0</v>
      </c>
      <c r="R189" s="126">
        <v>0</v>
      </c>
      <c r="S189" s="123">
        <f t="shared" si="79"/>
        <v>0</v>
      </c>
      <c r="T189" s="16"/>
    </row>
    <row r="190" spans="1:20" s="150" customFormat="1" ht="19.5">
      <c r="A190" s="12" t="s">
        <v>85</v>
      </c>
      <c r="B190" s="123">
        <f t="shared" si="74"/>
        <v>1998</v>
      </c>
      <c r="C190" s="123">
        <f t="shared" si="74"/>
        <v>1998</v>
      </c>
      <c r="D190" s="123">
        <f t="shared" si="74"/>
        <v>0</v>
      </c>
      <c r="E190" s="124">
        <v>0</v>
      </c>
      <c r="F190" s="124">
        <v>0</v>
      </c>
      <c r="G190" s="123">
        <f t="shared" si="75"/>
        <v>0</v>
      </c>
      <c r="H190" s="124">
        <v>0</v>
      </c>
      <c r="I190" s="124">
        <v>0</v>
      </c>
      <c r="J190" s="123">
        <f t="shared" si="76"/>
        <v>0</v>
      </c>
      <c r="K190" s="124">
        <v>1998</v>
      </c>
      <c r="L190" s="124">
        <v>1998</v>
      </c>
      <c r="M190" s="123">
        <f t="shared" si="77"/>
        <v>0</v>
      </c>
      <c r="N190" s="124">
        <v>0</v>
      </c>
      <c r="O190" s="124">
        <v>0</v>
      </c>
      <c r="P190" s="123">
        <f t="shared" si="78"/>
        <v>0</v>
      </c>
      <c r="Q190" s="124">
        <v>0</v>
      </c>
      <c r="R190" s="124">
        <v>0</v>
      </c>
      <c r="S190" s="123">
        <f t="shared" si="79"/>
        <v>0</v>
      </c>
      <c r="T190" s="10"/>
    </row>
    <row r="191" spans="1:20" s="152" customFormat="1" ht="19.5">
      <c r="A191" s="12" t="s">
        <v>118</v>
      </c>
      <c r="B191" s="123">
        <f t="shared" si="74"/>
        <v>3998</v>
      </c>
      <c r="C191" s="123">
        <f t="shared" si="74"/>
        <v>3998</v>
      </c>
      <c r="D191" s="123">
        <f t="shared" si="74"/>
        <v>0</v>
      </c>
      <c r="E191" s="126">
        <v>0</v>
      </c>
      <c r="F191" s="126">
        <v>0</v>
      </c>
      <c r="G191" s="123">
        <f t="shared" si="75"/>
        <v>0</v>
      </c>
      <c r="H191" s="126">
        <v>0</v>
      </c>
      <c r="I191" s="126">
        <v>0</v>
      </c>
      <c r="J191" s="123">
        <f t="shared" si="76"/>
        <v>0</v>
      </c>
      <c r="K191" s="126">
        <v>3998</v>
      </c>
      <c r="L191" s="126">
        <v>3998</v>
      </c>
      <c r="M191" s="123">
        <f t="shared" si="77"/>
        <v>0</v>
      </c>
      <c r="N191" s="126">
        <v>0</v>
      </c>
      <c r="O191" s="126">
        <v>0</v>
      </c>
      <c r="P191" s="123">
        <f t="shared" si="78"/>
        <v>0</v>
      </c>
      <c r="Q191" s="126">
        <v>0</v>
      </c>
      <c r="R191" s="126">
        <v>0</v>
      </c>
      <c r="S191" s="123">
        <f t="shared" si="79"/>
        <v>0</v>
      </c>
      <c r="T191" s="16"/>
    </row>
    <row r="192" spans="1:20" s="152" customFormat="1" ht="19.5">
      <c r="A192" s="11" t="s">
        <v>137</v>
      </c>
      <c r="B192" s="127">
        <f>SUM(B193,B194,B195,B196,B197)</f>
        <v>9995</v>
      </c>
      <c r="C192" s="127">
        <f aca="true" t="shared" si="80" ref="C192:R192">SUM(C193,C194,C195,C196,C197)</f>
        <v>9995</v>
      </c>
      <c r="D192" s="127">
        <f t="shared" si="80"/>
        <v>0</v>
      </c>
      <c r="E192" s="127">
        <f t="shared" si="80"/>
        <v>0</v>
      </c>
      <c r="F192" s="127">
        <f t="shared" si="80"/>
        <v>0</v>
      </c>
      <c r="G192" s="127">
        <f t="shared" si="80"/>
        <v>0</v>
      </c>
      <c r="H192" s="127">
        <f t="shared" si="80"/>
        <v>0</v>
      </c>
      <c r="I192" s="127">
        <f t="shared" si="80"/>
        <v>0</v>
      </c>
      <c r="J192" s="127">
        <f t="shared" si="80"/>
        <v>0</v>
      </c>
      <c r="K192" s="127">
        <f t="shared" si="80"/>
        <v>9995</v>
      </c>
      <c r="L192" s="127">
        <f t="shared" si="80"/>
        <v>9995</v>
      </c>
      <c r="M192" s="127">
        <f>SUM(M193,M194,M195,M196,M197)</f>
        <v>0</v>
      </c>
      <c r="N192" s="127">
        <f t="shared" si="80"/>
        <v>0</v>
      </c>
      <c r="O192" s="127">
        <f t="shared" si="80"/>
        <v>0</v>
      </c>
      <c r="P192" s="127">
        <f t="shared" si="80"/>
        <v>0</v>
      </c>
      <c r="Q192" s="127">
        <f t="shared" si="80"/>
        <v>0</v>
      </c>
      <c r="R192" s="127">
        <f t="shared" si="80"/>
        <v>0</v>
      </c>
      <c r="S192" s="127">
        <f>SUM(S193,S194,S195,S196,S197)</f>
        <v>0</v>
      </c>
      <c r="T192" s="16"/>
    </row>
    <row r="193" spans="1:20" s="152" customFormat="1" ht="19.5">
      <c r="A193" s="13" t="s">
        <v>111</v>
      </c>
      <c r="B193" s="123">
        <f t="shared" si="74"/>
        <v>1499</v>
      </c>
      <c r="C193" s="123">
        <f t="shared" si="74"/>
        <v>1499</v>
      </c>
      <c r="D193" s="123">
        <f t="shared" si="74"/>
        <v>0</v>
      </c>
      <c r="E193" s="126">
        <v>0</v>
      </c>
      <c r="F193" s="126">
        <v>0</v>
      </c>
      <c r="G193" s="123">
        <f t="shared" si="75"/>
        <v>0</v>
      </c>
      <c r="H193" s="126">
        <v>0</v>
      </c>
      <c r="I193" s="126">
        <v>0</v>
      </c>
      <c r="J193" s="123">
        <f t="shared" si="76"/>
        <v>0</v>
      </c>
      <c r="K193" s="126">
        <v>1499</v>
      </c>
      <c r="L193" s="126">
        <v>1499</v>
      </c>
      <c r="M193" s="123">
        <f t="shared" si="77"/>
        <v>0</v>
      </c>
      <c r="N193" s="126">
        <v>0</v>
      </c>
      <c r="O193" s="126">
        <v>0</v>
      </c>
      <c r="P193" s="123">
        <f t="shared" si="78"/>
        <v>0</v>
      </c>
      <c r="Q193" s="126">
        <v>0</v>
      </c>
      <c r="R193" s="126">
        <v>0</v>
      </c>
      <c r="S193" s="123">
        <f t="shared" si="79"/>
        <v>0</v>
      </c>
      <c r="T193" s="16"/>
    </row>
    <row r="194" spans="1:20" s="152" customFormat="1" ht="19.5">
      <c r="A194" s="12" t="s">
        <v>138</v>
      </c>
      <c r="B194" s="123">
        <f t="shared" si="74"/>
        <v>3997</v>
      </c>
      <c r="C194" s="123">
        <f t="shared" si="74"/>
        <v>3997</v>
      </c>
      <c r="D194" s="123">
        <f t="shared" si="74"/>
        <v>0</v>
      </c>
      <c r="E194" s="126">
        <v>0</v>
      </c>
      <c r="F194" s="126">
        <v>0</v>
      </c>
      <c r="G194" s="123">
        <f t="shared" si="75"/>
        <v>0</v>
      </c>
      <c r="H194" s="126">
        <v>0</v>
      </c>
      <c r="I194" s="126">
        <v>0</v>
      </c>
      <c r="J194" s="123">
        <f t="shared" si="76"/>
        <v>0</v>
      </c>
      <c r="K194" s="126">
        <v>3997</v>
      </c>
      <c r="L194" s="126">
        <v>3997</v>
      </c>
      <c r="M194" s="123">
        <f t="shared" si="77"/>
        <v>0</v>
      </c>
      <c r="N194" s="126">
        <v>0</v>
      </c>
      <c r="O194" s="126">
        <v>0</v>
      </c>
      <c r="P194" s="123">
        <f t="shared" si="78"/>
        <v>0</v>
      </c>
      <c r="Q194" s="126">
        <v>0</v>
      </c>
      <c r="R194" s="126">
        <v>0</v>
      </c>
      <c r="S194" s="123">
        <f t="shared" si="79"/>
        <v>0</v>
      </c>
      <c r="T194" s="16"/>
    </row>
    <row r="195" spans="1:20" s="135" customFormat="1" ht="19.5">
      <c r="A195" s="12" t="s">
        <v>139</v>
      </c>
      <c r="B195" s="123">
        <f aca="true" t="shared" si="81" ref="B195:D224">SUM(E195,H195,K195,N195,Q195)</f>
        <v>2500</v>
      </c>
      <c r="C195" s="123">
        <f t="shared" si="81"/>
        <v>2500</v>
      </c>
      <c r="D195" s="123">
        <f t="shared" si="81"/>
        <v>0</v>
      </c>
      <c r="E195" s="126">
        <v>0</v>
      </c>
      <c r="F195" s="126">
        <v>0</v>
      </c>
      <c r="G195" s="123">
        <f t="shared" si="75"/>
        <v>0</v>
      </c>
      <c r="H195" s="126">
        <v>0</v>
      </c>
      <c r="I195" s="126">
        <v>0</v>
      </c>
      <c r="J195" s="123">
        <f t="shared" si="76"/>
        <v>0</v>
      </c>
      <c r="K195" s="126">
        <v>2500</v>
      </c>
      <c r="L195" s="126">
        <v>2500</v>
      </c>
      <c r="M195" s="123">
        <f t="shared" si="77"/>
        <v>0</v>
      </c>
      <c r="N195" s="126">
        <v>0</v>
      </c>
      <c r="O195" s="126">
        <v>0</v>
      </c>
      <c r="P195" s="123">
        <f t="shared" si="78"/>
        <v>0</v>
      </c>
      <c r="Q195" s="126">
        <v>0</v>
      </c>
      <c r="R195" s="126">
        <v>0</v>
      </c>
      <c r="S195" s="123">
        <f t="shared" si="79"/>
        <v>0</v>
      </c>
      <c r="T195" s="15"/>
    </row>
    <row r="196" spans="1:20" s="135" customFormat="1" ht="19.5">
      <c r="A196" s="12" t="s">
        <v>116</v>
      </c>
      <c r="B196" s="123">
        <f t="shared" si="81"/>
        <v>999</v>
      </c>
      <c r="C196" s="123">
        <f t="shared" si="81"/>
        <v>999</v>
      </c>
      <c r="D196" s="123">
        <f t="shared" si="81"/>
        <v>0</v>
      </c>
      <c r="E196" s="126">
        <v>0</v>
      </c>
      <c r="F196" s="126">
        <v>0</v>
      </c>
      <c r="G196" s="123">
        <f t="shared" si="75"/>
        <v>0</v>
      </c>
      <c r="H196" s="126">
        <v>0</v>
      </c>
      <c r="I196" s="126">
        <v>0</v>
      </c>
      <c r="J196" s="123">
        <f t="shared" si="76"/>
        <v>0</v>
      </c>
      <c r="K196" s="126">
        <v>999</v>
      </c>
      <c r="L196" s="126">
        <v>999</v>
      </c>
      <c r="M196" s="123">
        <f t="shared" si="77"/>
        <v>0</v>
      </c>
      <c r="N196" s="126">
        <v>0</v>
      </c>
      <c r="O196" s="126">
        <v>0</v>
      </c>
      <c r="P196" s="123">
        <f t="shared" si="78"/>
        <v>0</v>
      </c>
      <c r="Q196" s="126">
        <v>0</v>
      </c>
      <c r="R196" s="126">
        <v>0</v>
      </c>
      <c r="S196" s="123">
        <f t="shared" si="79"/>
        <v>0</v>
      </c>
      <c r="T196" s="15"/>
    </row>
    <row r="197" spans="1:20" s="135" customFormat="1" ht="19.5">
      <c r="A197" s="13" t="s">
        <v>136</v>
      </c>
      <c r="B197" s="123">
        <f t="shared" si="81"/>
        <v>1000</v>
      </c>
      <c r="C197" s="123">
        <f t="shared" si="81"/>
        <v>1000</v>
      </c>
      <c r="D197" s="123">
        <f t="shared" si="81"/>
        <v>0</v>
      </c>
      <c r="E197" s="126">
        <v>0</v>
      </c>
      <c r="F197" s="126">
        <v>0</v>
      </c>
      <c r="G197" s="123">
        <f t="shared" si="75"/>
        <v>0</v>
      </c>
      <c r="H197" s="126">
        <v>0</v>
      </c>
      <c r="I197" s="126">
        <v>0</v>
      </c>
      <c r="J197" s="123">
        <f t="shared" si="76"/>
        <v>0</v>
      </c>
      <c r="K197" s="126">
        <v>1000</v>
      </c>
      <c r="L197" s="126">
        <v>1000</v>
      </c>
      <c r="M197" s="123">
        <f t="shared" si="77"/>
        <v>0</v>
      </c>
      <c r="N197" s="126">
        <v>0</v>
      </c>
      <c r="O197" s="126">
        <v>0</v>
      </c>
      <c r="P197" s="123">
        <f t="shared" si="78"/>
        <v>0</v>
      </c>
      <c r="Q197" s="126">
        <v>0</v>
      </c>
      <c r="R197" s="126">
        <v>0</v>
      </c>
      <c r="S197" s="123">
        <f t="shared" si="79"/>
        <v>0</v>
      </c>
      <c r="T197" s="15"/>
    </row>
    <row r="198" spans="1:20" s="135" customFormat="1" ht="18" customHeight="1">
      <c r="A198" s="11" t="s">
        <v>140</v>
      </c>
      <c r="B198" s="127">
        <f aca="true" t="shared" si="82" ref="B198:S198">SUM(B199)</f>
        <v>60422</v>
      </c>
      <c r="C198" s="127">
        <f t="shared" si="82"/>
        <v>60422</v>
      </c>
      <c r="D198" s="127">
        <f t="shared" si="82"/>
        <v>0</v>
      </c>
      <c r="E198" s="127">
        <f t="shared" si="82"/>
        <v>0</v>
      </c>
      <c r="F198" s="127">
        <f t="shared" si="82"/>
        <v>0</v>
      </c>
      <c r="G198" s="127">
        <f t="shared" si="82"/>
        <v>0</v>
      </c>
      <c r="H198" s="127">
        <f t="shared" si="82"/>
        <v>0</v>
      </c>
      <c r="I198" s="127">
        <f t="shared" si="82"/>
        <v>0</v>
      </c>
      <c r="J198" s="127">
        <f t="shared" si="82"/>
        <v>0</v>
      </c>
      <c r="K198" s="127">
        <f t="shared" si="82"/>
        <v>60422</v>
      </c>
      <c r="L198" s="127">
        <f t="shared" si="82"/>
        <v>60422</v>
      </c>
      <c r="M198" s="127">
        <f t="shared" si="82"/>
        <v>0</v>
      </c>
      <c r="N198" s="127">
        <f t="shared" si="82"/>
        <v>0</v>
      </c>
      <c r="O198" s="127">
        <f t="shared" si="82"/>
        <v>0</v>
      </c>
      <c r="P198" s="127">
        <f t="shared" si="82"/>
        <v>0</v>
      </c>
      <c r="Q198" s="127">
        <f t="shared" si="82"/>
        <v>0</v>
      </c>
      <c r="R198" s="127">
        <f t="shared" si="82"/>
        <v>0</v>
      </c>
      <c r="S198" s="127">
        <f t="shared" si="82"/>
        <v>0</v>
      </c>
      <c r="T198" s="15"/>
    </row>
    <row r="199" spans="1:20" s="152" customFormat="1" ht="19.5">
      <c r="A199" s="12" t="s">
        <v>141</v>
      </c>
      <c r="B199" s="123">
        <f t="shared" si="81"/>
        <v>60422</v>
      </c>
      <c r="C199" s="123">
        <f t="shared" si="81"/>
        <v>60422</v>
      </c>
      <c r="D199" s="123">
        <f t="shared" si="81"/>
        <v>0</v>
      </c>
      <c r="E199" s="126">
        <v>0</v>
      </c>
      <c r="F199" s="126">
        <v>0</v>
      </c>
      <c r="G199" s="123">
        <f t="shared" si="75"/>
        <v>0</v>
      </c>
      <c r="H199" s="126">
        <v>0</v>
      </c>
      <c r="I199" s="126">
        <v>0</v>
      </c>
      <c r="J199" s="123">
        <f t="shared" si="76"/>
        <v>0</v>
      </c>
      <c r="K199" s="126">
        <v>60422</v>
      </c>
      <c r="L199" s="126">
        <v>60422</v>
      </c>
      <c r="M199" s="123">
        <f t="shared" si="77"/>
        <v>0</v>
      </c>
      <c r="N199" s="126">
        <v>0</v>
      </c>
      <c r="O199" s="126">
        <v>0</v>
      </c>
      <c r="P199" s="123">
        <f t="shared" si="78"/>
        <v>0</v>
      </c>
      <c r="Q199" s="126">
        <v>0</v>
      </c>
      <c r="R199" s="126">
        <v>0</v>
      </c>
      <c r="S199" s="123">
        <f t="shared" si="79"/>
        <v>0</v>
      </c>
      <c r="T199" s="16"/>
    </row>
    <row r="200" spans="1:20" s="153" customFormat="1" ht="19.5">
      <c r="A200" s="11" t="s">
        <v>142</v>
      </c>
      <c r="B200" s="127">
        <f>SUM(B201,B202,B203,B204,B205,B206,B207,B208,B209,B210,B211,B212,B213,B214,B215,B216,B217,B218,B219,B220,B221,B222,B223,B224)</f>
        <v>389769</v>
      </c>
      <c r="C200" s="127">
        <f>SUM(C201,C202,C203,C204,C205,C206,C207,C208,C209,C210,C211,C212,C213,C214,C215,C216,C217,C218,C219,C220,C221,C222,C223,C224)</f>
        <v>389769</v>
      </c>
      <c r="D200" s="127">
        <f>SUM(D201,D202,D203,D204,D205,D206,D207,D208,D209,D210,D211,D212,D213,D214,D215,D216,D217,D218,D219,D220,D221,D222,D223,D224)</f>
        <v>0</v>
      </c>
      <c r="E200" s="127">
        <f aca="true" t="shared" si="83" ref="E200:S200">SUM(E201,E202,E203,E204,E205,E206,E207,E208,E209,E210,E211,E212,E213,E214,E215,E216,E217,E218,E219,E220,E221,E222,E223,E224)</f>
        <v>10000</v>
      </c>
      <c r="F200" s="127">
        <f t="shared" si="83"/>
        <v>10000</v>
      </c>
      <c r="G200" s="127">
        <f t="shared" si="83"/>
        <v>0</v>
      </c>
      <c r="H200" s="127">
        <f t="shared" si="83"/>
        <v>20499</v>
      </c>
      <c r="I200" s="127">
        <f t="shared" si="83"/>
        <v>20499</v>
      </c>
      <c r="J200" s="127">
        <f t="shared" si="83"/>
        <v>0</v>
      </c>
      <c r="K200" s="127">
        <f t="shared" si="83"/>
        <v>103270</v>
      </c>
      <c r="L200" s="127">
        <f t="shared" si="83"/>
        <v>103270</v>
      </c>
      <c r="M200" s="127">
        <f t="shared" si="83"/>
        <v>0</v>
      </c>
      <c r="N200" s="127">
        <f t="shared" si="83"/>
        <v>0</v>
      </c>
      <c r="O200" s="127">
        <f t="shared" si="83"/>
        <v>0</v>
      </c>
      <c r="P200" s="127">
        <f t="shared" si="83"/>
        <v>0</v>
      </c>
      <c r="Q200" s="127">
        <f t="shared" si="83"/>
        <v>256000</v>
      </c>
      <c r="R200" s="127">
        <f t="shared" si="83"/>
        <v>256000</v>
      </c>
      <c r="S200" s="127">
        <f t="shared" si="83"/>
        <v>0</v>
      </c>
      <c r="T200" s="17"/>
    </row>
    <row r="201" spans="1:20" s="152" customFormat="1" ht="19.5">
      <c r="A201" s="12" t="s">
        <v>143</v>
      </c>
      <c r="B201" s="123">
        <f t="shared" si="81"/>
        <v>31000</v>
      </c>
      <c r="C201" s="123">
        <f t="shared" si="81"/>
        <v>31000</v>
      </c>
      <c r="D201" s="123">
        <f t="shared" si="81"/>
        <v>0</v>
      </c>
      <c r="E201" s="126">
        <v>10000</v>
      </c>
      <c r="F201" s="126">
        <v>10000</v>
      </c>
      <c r="G201" s="123">
        <f t="shared" si="75"/>
        <v>0</v>
      </c>
      <c r="H201" s="126">
        <v>5000</v>
      </c>
      <c r="I201" s="126">
        <v>5000</v>
      </c>
      <c r="J201" s="123">
        <f t="shared" si="76"/>
        <v>0</v>
      </c>
      <c r="K201" s="126">
        <v>16000</v>
      </c>
      <c r="L201" s="126">
        <v>16000</v>
      </c>
      <c r="M201" s="123">
        <f t="shared" si="77"/>
        <v>0</v>
      </c>
      <c r="N201" s="126">
        <v>0</v>
      </c>
      <c r="O201" s="126">
        <v>0</v>
      </c>
      <c r="P201" s="123">
        <f t="shared" si="78"/>
        <v>0</v>
      </c>
      <c r="Q201" s="126">
        <v>0</v>
      </c>
      <c r="R201" s="126">
        <v>0</v>
      </c>
      <c r="S201" s="123">
        <f t="shared" si="79"/>
        <v>0</v>
      </c>
      <c r="T201" s="16"/>
    </row>
    <row r="202" spans="1:20" s="152" customFormat="1" ht="19.5">
      <c r="A202" s="12" t="s">
        <v>144</v>
      </c>
      <c r="B202" s="123">
        <f t="shared" si="81"/>
        <v>10000</v>
      </c>
      <c r="C202" s="123">
        <f t="shared" si="81"/>
        <v>10000</v>
      </c>
      <c r="D202" s="123">
        <f t="shared" si="81"/>
        <v>0</v>
      </c>
      <c r="E202" s="126">
        <v>0</v>
      </c>
      <c r="F202" s="126">
        <v>0</v>
      </c>
      <c r="G202" s="123">
        <f t="shared" si="75"/>
        <v>0</v>
      </c>
      <c r="H202" s="126">
        <v>0</v>
      </c>
      <c r="I202" s="126">
        <v>0</v>
      </c>
      <c r="J202" s="123">
        <f t="shared" si="76"/>
        <v>0</v>
      </c>
      <c r="K202" s="126">
        <v>0</v>
      </c>
      <c r="L202" s="126">
        <v>0</v>
      </c>
      <c r="M202" s="123">
        <f t="shared" si="77"/>
        <v>0</v>
      </c>
      <c r="N202" s="126">
        <v>0</v>
      </c>
      <c r="O202" s="126">
        <v>0</v>
      </c>
      <c r="P202" s="123">
        <f t="shared" si="78"/>
        <v>0</v>
      </c>
      <c r="Q202" s="126">
        <v>10000</v>
      </c>
      <c r="R202" s="126">
        <v>10000</v>
      </c>
      <c r="S202" s="123">
        <f t="shared" si="79"/>
        <v>0</v>
      </c>
      <c r="T202" s="16"/>
    </row>
    <row r="203" spans="1:20" s="152" customFormat="1" ht="19.5">
      <c r="A203" s="12" t="s">
        <v>145</v>
      </c>
      <c r="B203" s="123">
        <f t="shared" si="81"/>
        <v>15000</v>
      </c>
      <c r="C203" s="123">
        <f t="shared" si="81"/>
        <v>15000</v>
      </c>
      <c r="D203" s="123">
        <f t="shared" si="81"/>
        <v>0</v>
      </c>
      <c r="E203" s="126">
        <v>0</v>
      </c>
      <c r="F203" s="126">
        <v>0</v>
      </c>
      <c r="G203" s="123">
        <f t="shared" si="75"/>
        <v>0</v>
      </c>
      <c r="H203" s="126">
        <v>0</v>
      </c>
      <c r="I203" s="126">
        <v>0</v>
      </c>
      <c r="J203" s="123">
        <f t="shared" si="76"/>
        <v>0</v>
      </c>
      <c r="K203" s="126">
        <v>0</v>
      </c>
      <c r="L203" s="126">
        <v>0</v>
      </c>
      <c r="M203" s="123">
        <f t="shared" si="77"/>
        <v>0</v>
      </c>
      <c r="N203" s="126">
        <v>0</v>
      </c>
      <c r="O203" s="126">
        <v>0</v>
      </c>
      <c r="P203" s="123">
        <f t="shared" si="78"/>
        <v>0</v>
      </c>
      <c r="Q203" s="126">
        <v>15000</v>
      </c>
      <c r="R203" s="126">
        <v>15000</v>
      </c>
      <c r="S203" s="123">
        <f t="shared" si="79"/>
        <v>0</v>
      </c>
      <c r="T203" s="16"/>
    </row>
    <row r="204" spans="1:20" s="152" customFormat="1" ht="19.5">
      <c r="A204" s="12" t="s">
        <v>146</v>
      </c>
      <c r="B204" s="123">
        <f t="shared" si="81"/>
        <v>3499</v>
      </c>
      <c r="C204" s="123">
        <f t="shared" si="81"/>
        <v>3499</v>
      </c>
      <c r="D204" s="123">
        <f t="shared" si="81"/>
        <v>0</v>
      </c>
      <c r="E204" s="126">
        <v>0</v>
      </c>
      <c r="F204" s="126">
        <v>0</v>
      </c>
      <c r="G204" s="123">
        <f t="shared" si="75"/>
        <v>0</v>
      </c>
      <c r="H204" s="126">
        <v>3499</v>
      </c>
      <c r="I204" s="126">
        <v>3499</v>
      </c>
      <c r="J204" s="123">
        <f t="shared" si="76"/>
        <v>0</v>
      </c>
      <c r="K204" s="126">
        <v>0</v>
      </c>
      <c r="L204" s="126">
        <v>0</v>
      </c>
      <c r="M204" s="123">
        <f t="shared" si="77"/>
        <v>0</v>
      </c>
      <c r="N204" s="126">
        <v>0</v>
      </c>
      <c r="O204" s="126">
        <v>0</v>
      </c>
      <c r="P204" s="123">
        <f t="shared" si="78"/>
        <v>0</v>
      </c>
      <c r="Q204" s="126">
        <v>0</v>
      </c>
      <c r="R204" s="126">
        <v>0</v>
      </c>
      <c r="S204" s="123">
        <f t="shared" si="79"/>
        <v>0</v>
      </c>
      <c r="T204" s="16"/>
    </row>
    <row r="205" spans="1:20" s="152" customFormat="1" ht="19.5">
      <c r="A205" s="12" t="s">
        <v>96</v>
      </c>
      <c r="B205" s="123">
        <f t="shared" si="81"/>
        <v>4500</v>
      </c>
      <c r="C205" s="123">
        <f t="shared" si="81"/>
        <v>4500</v>
      </c>
      <c r="D205" s="123">
        <f t="shared" si="81"/>
        <v>0</v>
      </c>
      <c r="E205" s="126">
        <v>0</v>
      </c>
      <c r="F205" s="126">
        <v>0</v>
      </c>
      <c r="G205" s="123">
        <f t="shared" si="75"/>
        <v>0</v>
      </c>
      <c r="H205" s="126">
        <v>0</v>
      </c>
      <c r="I205" s="126">
        <v>0</v>
      </c>
      <c r="J205" s="123">
        <f t="shared" si="76"/>
        <v>0</v>
      </c>
      <c r="K205" s="126">
        <v>0</v>
      </c>
      <c r="L205" s="126">
        <v>0</v>
      </c>
      <c r="M205" s="123">
        <f t="shared" si="77"/>
        <v>0</v>
      </c>
      <c r="N205" s="126">
        <v>0</v>
      </c>
      <c r="O205" s="126">
        <v>0</v>
      </c>
      <c r="P205" s="123">
        <f t="shared" si="78"/>
        <v>0</v>
      </c>
      <c r="Q205" s="126">
        <v>4500</v>
      </c>
      <c r="R205" s="126">
        <v>4500</v>
      </c>
      <c r="S205" s="123">
        <f t="shared" si="79"/>
        <v>0</v>
      </c>
      <c r="T205" s="16"/>
    </row>
    <row r="206" spans="1:20" s="152" customFormat="1" ht="19.5">
      <c r="A206" s="12" t="s">
        <v>147</v>
      </c>
      <c r="B206" s="123">
        <f t="shared" si="81"/>
        <v>6000</v>
      </c>
      <c r="C206" s="123">
        <f t="shared" si="81"/>
        <v>6000</v>
      </c>
      <c r="D206" s="123">
        <f t="shared" si="81"/>
        <v>0</v>
      </c>
      <c r="E206" s="126">
        <v>0</v>
      </c>
      <c r="F206" s="126">
        <v>0</v>
      </c>
      <c r="G206" s="123">
        <f t="shared" si="75"/>
        <v>0</v>
      </c>
      <c r="H206" s="126">
        <v>0</v>
      </c>
      <c r="I206" s="126">
        <v>0</v>
      </c>
      <c r="J206" s="123">
        <f t="shared" si="76"/>
        <v>0</v>
      </c>
      <c r="K206" s="126">
        <v>0</v>
      </c>
      <c r="L206" s="126">
        <v>0</v>
      </c>
      <c r="M206" s="123">
        <f t="shared" si="77"/>
        <v>0</v>
      </c>
      <c r="N206" s="126">
        <v>0</v>
      </c>
      <c r="O206" s="126">
        <v>0</v>
      </c>
      <c r="P206" s="123">
        <f t="shared" si="78"/>
        <v>0</v>
      </c>
      <c r="Q206" s="126">
        <v>6000</v>
      </c>
      <c r="R206" s="126">
        <v>6000</v>
      </c>
      <c r="S206" s="123">
        <f t="shared" si="79"/>
        <v>0</v>
      </c>
      <c r="T206" s="16"/>
    </row>
    <row r="207" spans="1:20" s="152" customFormat="1" ht="19.5">
      <c r="A207" s="12" t="s">
        <v>148</v>
      </c>
      <c r="B207" s="123">
        <f t="shared" si="81"/>
        <v>5000</v>
      </c>
      <c r="C207" s="123">
        <f t="shared" si="81"/>
        <v>5000</v>
      </c>
      <c r="D207" s="123">
        <f t="shared" si="81"/>
        <v>0</v>
      </c>
      <c r="E207" s="126">
        <v>0</v>
      </c>
      <c r="F207" s="126">
        <v>0</v>
      </c>
      <c r="G207" s="123">
        <f t="shared" si="75"/>
        <v>0</v>
      </c>
      <c r="H207" s="126">
        <v>0</v>
      </c>
      <c r="I207" s="126">
        <v>0</v>
      </c>
      <c r="J207" s="123">
        <f t="shared" si="76"/>
        <v>0</v>
      </c>
      <c r="K207" s="126">
        <v>0</v>
      </c>
      <c r="L207" s="126">
        <v>0</v>
      </c>
      <c r="M207" s="123">
        <f t="shared" si="77"/>
        <v>0</v>
      </c>
      <c r="N207" s="126">
        <v>0</v>
      </c>
      <c r="O207" s="126">
        <v>0</v>
      </c>
      <c r="P207" s="123">
        <f t="shared" si="78"/>
        <v>0</v>
      </c>
      <c r="Q207" s="126">
        <v>5000</v>
      </c>
      <c r="R207" s="126">
        <v>5000</v>
      </c>
      <c r="S207" s="123">
        <f t="shared" si="79"/>
        <v>0</v>
      </c>
      <c r="T207" s="16"/>
    </row>
    <row r="208" spans="1:20" s="152" customFormat="1" ht="19.5">
      <c r="A208" s="12" t="s">
        <v>149</v>
      </c>
      <c r="B208" s="123">
        <f t="shared" si="81"/>
        <v>17000</v>
      </c>
      <c r="C208" s="123">
        <f t="shared" si="81"/>
        <v>17000</v>
      </c>
      <c r="D208" s="123">
        <f t="shared" si="81"/>
        <v>0</v>
      </c>
      <c r="E208" s="124">
        <v>0</v>
      </c>
      <c r="F208" s="124">
        <v>0</v>
      </c>
      <c r="G208" s="123">
        <f t="shared" si="75"/>
        <v>0</v>
      </c>
      <c r="H208" s="124">
        <v>0</v>
      </c>
      <c r="I208" s="124">
        <v>0</v>
      </c>
      <c r="J208" s="123">
        <f t="shared" si="76"/>
        <v>0</v>
      </c>
      <c r="K208" s="124">
        <v>0</v>
      </c>
      <c r="L208" s="124">
        <v>0</v>
      </c>
      <c r="M208" s="123">
        <f t="shared" si="77"/>
        <v>0</v>
      </c>
      <c r="N208" s="124">
        <v>0</v>
      </c>
      <c r="O208" s="124">
        <v>0</v>
      </c>
      <c r="P208" s="123">
        <f t="shared" si="78"/>
        <v>0</v>
      </c>
      <c r="Q208" s="124">
        <v>17000</v>
      </c>
      <c r="R208" s="124">
        <v>17000</v>
      </c>
      <c r="S208" s="123">
        <f t="shared" si="79"/>
        <v>0</v>
      </c>
      <c r="T208" s="16"/>
    </row>
    <row r="209" spans="1:20" s="152" customFormat="1" ht="19.5">
      <c r="A209" s="12" t="s">
        <v>150</v>
      </c>
      <c r="B209" s="123">
        <f t="shared" si="81"/>
        <v>16555</v>
      </c>
      <c r="C209" s="123">
        <f t="shared" si="81"/>
        <v>16555</v>
      </c>
      <c r="D209" s="123">
        <f t="shared" si="81"/>
        <v>0</v>
      </c>
      <c r="E209" s="124">
        <v>0</v>
      </c>
      <c r="F209" s="124">
        <v>0</v>
      </c>
      <c r="G209" s="123">
        <f t="shared" si="75"/>
        <v>0</v>
      </c>
      <c r="H209" s="124">
        <v>0</v>
      </c>
      <c r="I209" s="124">
        <v>0</v>
      </c>
      <c r="J209" s="123">
        <f t="shared" si="76"/>
        <v>0</v>
      </c>
      <c r="K209" s="124">
        <v>9555</v>
      </c>
      <c r="L209" s="124">
        <v>9555</v>
      </c>
      <c r="M209" s="123">
        <f t="shared" si="77"/>
        <v>0</v>
      </c>
      <c r="N209" s="124">
        <v>0</v>
      </c>
      <c r="O209" s="124">
        <v>0</v>
      </c>
      <c r="P209" s="123">
        <f t="shared" si="78"/>
        <v>0</v>
      </c>
      <c r="Q209" s="124">
        <v>7000</v>
      </c>
      <c r="R209" s="124">
        <v>7000</v>
      </c>
      <c r="S209" s="123">
        <f t="shared" si="79"/>
        <v>0</v>
      </c>
      <c r="T209" s="16"/>
    </row>
    <row r="210" spans="1:20" s="152" customFormat="1" ht="19.5">
      <c r="A210" s="12" t="s">
        <v>151</v>
      </c>
      <c r="B210" s="123">
        <f t="shared" si="81"/>
        <v>11160</v>
      </c>
      <c r="C210" s="123">
        <f t="shared" si="81"/>
        <v>11160</v>
      </c>
      <c r="D210" s="123">
        <f t="shared" si="81"/>
        <v>0</v>
      </c>
      <c r="E210" s="124">
        <v>0</v>
      </c>
      <c r="F210" s="124">
        <v>0</v>
      </c>
      <c r="G210" s="123">
        <f t="shared" si="75"/>
        <v>0</v>
      </c>
      <c r="H210" s="124">
        <v>0</v>
      </c>
      <c r="I210" s="124">
        <v>0</v>
      </c>
      <c r="J210" s="123">
        <f t="shared" si="76"/>
        <v>0</v>
      </c>
      <c r="K210" s="124">
        <v>11160</v>
      </c>
      <c r="L210" s="124">
        <v>11160</v>
      </c>
      <c r="M210" s="123">
        <f t="shared" si="77"/>
        <v>0</v>
      </c>
      <c r="N210" s="124">
        <v>0</v>
      </c>
      <c r="O210" s="124">
        <v>0</v>
      </c>
      <c r="P210" s="123">
        <f t="shared" si="78"/>
        <v>0</v>
      </c>
      <c r="Q210" s="124">
        <v>0</v>
      </c>
      <c r="R210" s="124">
        <v>0</v>
      </c>
      <c r="S210" s="123">
        <f t="shared" si="79"/>
        <v>0</v>
      </c>
      <c r="T210" s="16"/>
    </row>
    <row r="211" spans="1:20" s="152" customFormat="1" ht="19.5">
      <c r="A211" s="12" t="s">
        <v>152</v>
      </c>
      <c r="B211" s="123">
        <f t="shared" si="81"/>
        <v>11040</v>
      </c>
      <c r="C211" s="123">
        <f t="shared" si="81"/>
        <v>11040</v>
      </c>
      <c r="D211" s="123">
        <f t="shared" si="81"/>
        <v>0</v>
      </c>
      <c r="E211" s="124">
        <v>0</v>
      </c>
      <c r="F211" s="124">
        <v>0</v>
      </c>
      <c r="G211" s="123">
        <f t="shared" si="75"/>
        <v>0</v>
      </c>
      <c r="H211" s="124">
        <v>0</v>
      </c>
      <c r="I211" s="124">
        <v>0</v>
      </c>
      <c r="J211" s="123">
        <f t="shared" si="76"/>
        <v>0</v>
      </c>
      <c r="K211" s="124">
        <v>11040</v>
      </c>
      <c r="L211" s="124">
        <v>11040</v>
      </c>
      <c r="M211" s="123">
        <f t="shared" si="77"/>
        <v>0</v>
      </c>
      <c r="N211" s="124">
        <v>0</v>
      </c>
      <c r="O211" s="124">
        <v>0</v>
      </c>
      <c r="P211" s="123">
        <f t="shared" si="78"/>
        <v>0</v>
      </c>
      <c r="Q211" s="124">
        <v>0</v>
      </c>
      <c r="R211" s="124">
        <v>0</v>
      </c>
      <c r="S211" s="123">
        <f t="shared" si="79"/>
        <v>0</v>
      </c>
      <c r="T211" s="16"/>
    </row>
    <row r="212" spans="1:20" s="152" customFormat="1" ht="19.5">
      <c r="A212" s="12" t="s">
        <v>153</v>
      </c>
      <c r="B212" s="123">
        <f t="shared" si="81"/>
        <v>33600</v>
      </c>
      <c r="C212" s="123">
        <f t="shared" si="81"/>
        <v>33600</v>
      </c>
      <c r="D212" s="123">
        <f t="shared" si="81"/>
        <v>0</v>
      </c>
      <c r="E212" s="124">
        <v>0</v>
      </c>
      <c r="F212" s="124">
        <v>0</v>
      </c>
      <c r="G212" s="123">
        <f t="shared" si="75"/>
        <v>0</v>
      </c>
      <c r="H212" s="124">
        <v>12000</v>
      </c>
      <c r="I212" s="124">
        <v>12000</v>
      </c>
      <c r="J212" s="123">
        <f t="shared" si="76"/>
        <v>0</v>
      </c>
      <c r="K212" s="124">
        <v>21600</v>
      </c>
      <c r="L212" s="124">
        <v>21600</v>
      </c>
      <c r="M212" s="123">
        <f t="shared" si="77"/>
        <v>0</v>
      </c>
      <c r="N212" s="124">
        <v>0</v>
      </c>
      <c r="O212" s="124">
        <v>0</v>
      </c>
      <c r="P212" s="123">
        <f t="shared" si="78"/>
        <v>0</v>
      </c>
      <c r="Q212" s="124">
        <v>0</v>
      </c>
      <c r="R212" s="124">
        <v>0</v>
      </c>
      <c r="S212" s="123">
        <f t="shared" si="79"/>
        <v>0</v>
      </c>
      <c r="T212" s="16"/>
    </row>
    <row r="213" spans="1:20" s="152" customFormat="1" ht="19.5">
      <c r="A213" s="12" t="s">
        <v>154</v>
      </c>
      <c r="B213" s="123">
        <f t="shared" si="81"/>
        <v>18000</v>
      </c>
      <c r="C213" s="123">
        <f t="shared" si="81"/>
        <v>18000</v>
      </c>
      <c r="D213" s="123">
        <f t="shared" si="81"/>
        <v>0</v>
      </c>
      <c r="E213" s="124">
        <v>0</v>
      </c>
      <c r="F213" s="124">
        <v>0</v>
      </c>
      <c r="G213" s="123">
        <f t="shared" si="75"/>
        <v>0</v>
      </c>
      <c r="H213" s="124">
        <v>0</v>
      </c>
      <c r="I213" s="124">
        <v>0</v>
      </c>
      <c r="J213" s="123">
        <f t="shared" si="76"/>
        <v>0</v>
      </c>
      <c r="K213" s="124">
        <v>0</v>
      </c>
      <c r="L213" s="124">
        <v>0</v>
      </c>
      <c r="M213" s="123">
        <f t="shared" si="77"/>
        <v>0</v>
      </c>
      <c r="N213" s="124">
        <v>0</v>
      </c>
      <c r="O213" s="124">
        <v>0</v>
      </c>
      <c r="P213" s="123">
        <f t="shared" si="78"/>
        <v>0</v>
      </c>
      <c r="Q213" s="124">
        <v>18000</v>
      </c>
      <c r="R213" s="124">
        <v>18000</v>
      </c>
      <c r="S213" s="123">
        <f t="shared" si="79"/>
        <v>0</v>
      </c>
      <c r="T213" s="16"/>
    </row>
    <row r="214" spans="1:20" s="152" customFormat="1" ht="19.5">
      <c r="A214" s="12" t="s">
        <v>155</v>
      </c>
      <c r="B214" s="123">
        <f t="shared" si="81"/>
        <v>9500</v>
      </c>
      <c r="C214" s="123">
        <f t="shared" si="81"/>
        <v>9500</v>
      </c>
      <c r="D214" s="123">
        <f t="shared" si="81"/>
        <v>0</v>
      </c>
      <c r="E214" s="124">
        <v>0</v>
      </c>
      <c r="F214" s="124">
        <v>0</v>
      </c>
      <c r="G214" s="123">
        <f t="shared" si="75"/>
        <v>0</v>
      </c>
      <c r="H214" s="124">
        <v>0</v>
      </c>
      <c r="I214" s="124">
        <v>0</v>
      </c>
      <c r="J214" s="123">
        <f t="shared" si="76"/>
        <v>0</v>
      </c>
      <c r="K214" s="124">
        <v>0</v>
      </c>
      <c r="L214" s="124">
        <v>0</v>
      </c>
      <c r="M214" s="123">
        <f t="shared" si="77"/>
        <v>0</v>
      </c>
      <c r="N214" s="124">
        <v>0</v>
      </c>
      <c r="O214" s="124">
        <v>0</v>
      </c>
      <c r="P214" s="123">
        <f t="shared" si="78"/>
        <v>0</v>
      </c>
      <c r="Q214" s="124">
        <v>9500</v>
      </c>
      <c r="R214" s="124">
        <v>9500</v>
      </c>
      <c r="S214" s="123">
        <f t="shared" si="79"/>
        <v>0</v>
      </c>
      <c r="T214" s="16"/>
    </row>
    <row r="215" spans="1:20" s="152" customFormat="1" ht="19.5">
      <c r="A215" s="12" t="s">
        <v>156</v>
      </c>
      <c r="B215" s="123">
        <f t="shared" si="81"/>
        <v>1000</v>
      </c>
      <c r="C215" s="123">
        <f t="shared" si="81"/>
        <v>1000</v>
      </c>
      <c r="D215" s="123">
        <f t="shared" si="81"/>
        <v>0</v>
      </c>
      <c r="E215" s="124">
        <v>0</v>
      </c>
      <c r="F215" s="124">
        <v>0</v>
      </c>
      <c r="G215" s="123">
        <f t="shared" si="75"/>
        <v>0</v>
      </c>
      <c r="H215" s="124">
        <v>0</v>
      </c>
      <c r="I215" s="124">
        <v>0</v>
      </c>
      <c r="J215" s="123">
        <f t="shared" si="76"/>
        <v>0</v>
      </c>
      <c r="K215" s="124">
        <v>1000</v>
      </c>
      <c r="L215" s="124">
        <v>1000</v>
      </c>
      <c r="M215" s="123">
        <f t="shared" si="77"/>
        <v>0</v>
      </c>
      <c r="N215" s="124">
        <v>0</v>
      </c>
      <c r="O215" s="124">
        <v>0</v>
      </c>
      <c r="P215" s="123">
        <f t="shared" si="78"/>
        <v>0</v>
      </c>
      <c r="Q215" s="124">
        <v>0</v>
      </c>
      <c r="R215" s="124">
        <v>0</v>
      </c>
      <c r="S215" s="123">
        <f t="shared" si="79"/>
        <v>0</v>
      </c>
      <c r="T215" s="16"/>
    </row>
    <row r="216" spans="1:20" s="152" customFormat="1" ht="19.5">
      <c r="A216" s="12" t="s">
        <v>157</v>
      </c>
      <c r="B216" s="123">
        <f t="shared" si="81"/>
        <v>7000</v>
      </c>
      <c r="C216" s="123">
        <f t="shared" si="81"/>
        <v>7000</v>
      </c>
      <c r="D216" s="123">
        <f t="shared" si="81"/>
        <v>0</v>
      </c>
      <c r="E216" s="124">
        <v>0</v>
      </c>
      <c r="F216" s="124">
        <v>0</v>
      </c>
      <c r="G216" s="123">
        <f t="shared" si="75"/>
        <v>0</v>
      </c>
      <c r="H216" s="124">
        <v>0</v>
      </c>
      <c r="I216" s="124">
        <v>0</v>
      </c>
      <c r="J216" s="123">
        <f t="shared" si="76"/>
        <v>0</v>
      </c>
      <c r="K216" s="124">
        <v>0</v>
      </c>
      <c r="L216" s="124">
        <v>0</v>
      </c>
      <c r="M216" s="123">
        <f t="shared" si="77"/>
        <v>0</v>
      </c>
      <c r="N216" s="124">
        <v>0</v>
      </c>
      <c r="O216" s="124">
        <v>0</v>
      </c>
      <c r="P216" s="123">
        <f t="shared" si="78"/>
        <v>0</v>
      </c>
      <c r="Q216" s="124">
        <v>7000</v>
      </c>
      <c r="R216" s="124">
        <v>7000</v>
      </c>
      <c r="S216" s="123">
        <f t="shared" si="79"/>
        <v>0</v>
      </c>
      <c r="T216" s="16"/>
    </row>
    <row r="217" spans="1:20" s="152" customFormat="1" ht="19.5">
      <c r="A217" s="12" t="s">
        <v>158</v>
      </c>
      <c r="B217" s="123">
        <f t="shared" si="81"/>
        <v>7000</v>
      </c>
      <c r="C217" s="123">
        <f t="shared" si="81"/>
        <v>7000</v>
      </c>
      <c r="D217" s="123">
        <f t="shared" si="81"/>
        <v>0</v>
      </c>
      <c r="E217" s="126">
        <v>0</v>
      </c>
      <c r="F217" s="126">
        <v>0</v>
      </c>
      <c r="G217" s="123">
        <f t="shared" si="75"/>
        <v>0</v>
      </c>
      <c r="H217" s="126">
        <v>0</v>
      </c>
      <c r="I217" s="126">
        <v>0</v>
      </c>
      <c r="J217" s="123">
        <f t="shared" si="76"/>
        <v>0</v>
      </c>
      <c r="K217" s="126">
        <v>0</v>
      </c>
      <c r="L217" s="126">
        <v>0</v>
      </c>
      <c r="M217" s="123">
        <f t="shared" si="77"/>
        <v>0</v>
      </c>
      <c r="N217" s="126">
        <v>0</v>
      </c>
      <c r="O217" s="126">
        <v>0</v>
      </c>
      <c r="P217" s="123">
        <f t="shared" si="78"/>
        <v>0</v>
      </c>
      <c r="Q217" s="126">
        <v>7000</v>
      </c>
      <c r="R217" s="126">
        <v>7000</v>
      </c>
      <c r="S217" s="123">
        <f t="shared" si="79"/>
        <v>0</v>
      </c>
      <c r="T217" s="16"/>
    </row>
    <row r="218" spans="1:20" s="153" customFormat="1" ht="19.5">
      <c r="A218" s="12" t="s">
        <v>159</v>
      </c>
      <c r="B218" s="123">
        <f t="shared" si="81"/>
        <v>70000</v>
      </c>
      <c r="C218" s="123">
        <f t="shared" si="81"/>
        <v>70000</v>
      </c>
      <c r="D218" s="123">
        <f t="shared" si="81"/>
        <v>0</v>
      </c>
      <c r="E218" s="126">
        <v>0</v>
      </c>
      <c r="F218" s="126">
        <v>0</v>
      </c>
      <c r="G218" s="123">
        <f t="shared" si="75"/>
        <v>0</v>
      </c>
      <c r="H218" s="126">
        <v>0</v>
      </c>
      <c r="I218" s="126">
        <v>0</v>
      </c>
      <c r="J218" s="123">
        <f t="shared" si="76"/>
        <v>0</v>
      </c>
      <c r="K218" s="126">
        <v>0</v>
      </c>
      <c r="L218" s="126">
        <v>0</v>
      </c>
      <c r="M218" s="123">
        <f t="shared" si="77"/>
        <v>0</v>
      </c>
      <c r="N218" s="126">
        <v>0</v>
      </c>
      <c r="O218" s="126">
        <v>0</v>
      </c>
      <c r="P218" s="123">
        <f t="shared" si="78"/>
        <v>0</v>
      </c>
      <c r="Q218" s="126">
        <v>70000</v>
      </c>
      <c r="R218" s="126">
        <v>70000</v>
      </c>
      <c r="S218" s="123">
        <f t="shared" si="79"/>
        <v>0</v>
      </c>
      <c r="T218" s="17"/>
    </row>
    <row r="219" spans="1:20" s="152" customFormat="1" ht="19.5">
      <c r="A219" s="12" t="s">
        <v>160</v>
      </c>
      <c r="B219" s="123">
        <f t="shared" si="81"/>
        <v>10000</v>
      </c>
      <c r="C219" s="123">
        <f t="shared" si="81"/>
        <v>10000</v>
      </c>
      <c r="D219" s="123">
        <f t="shared" si="81"/>
        <v>0</v>
      </c>
      <c r="E219" s="124">
        <v>0</v>
      </c>
      <c r="F219" s="124">
        <v>0</v>
      </c>
      <c r="G219" s="123">
        <f t="shared" si="75"/>
        <v>0</v>
      </c>
      <c r="H219" s="124">
        <v>0</v>
      </c>
      <c r="I219" s="124">
        <v>0</v>
      </c>
      <c r="J219" s="123">
        <f t="shared" si="76"/>
        <v>0</v>
      </c>
      <c r="K219" s="124">
        <v>0</v>
      </c>
      <c r="L219" s="124">
        <v>0</v>
      </c>
      <c r="M219" s="123">
        <f t="shared" si="77"/>
        <v>0</v>
      </c>
      <c r="N219" s="124">
        <v>0</v>
      </c>
      <c r="O219" s="124">
        <v>0</v>
      </c>
      <c r="P219" s="123">
        <f t="shared" si="78"/>
        <v>0</v>
      </c>
      <c r="Q219" s="124">
        <v>10000</v>
      </c>
      <c r="R219" s="124">
        <v>10000</v>
      </c>
      <c r="S219" s="123">
        <f t="shared" si="79"/>
        <v>0</v>
      </c>
      <c r="T219" s="16"/>
    </row>
    <row r="220" spans="1:20" s="152" customFormat="1" ht="19.5">
      <c r="A220" s="12" t="s">
        <v>161</v>
      </c>
      <c r="B220" s="123">
        <f t="shared" si="81"/>
        <v>11774</v>
      </c>
      <c r="C220" s="123">
        <f t="shared" si="81"/>
        <v>11774</v>
      </c>
      <c r="D220" s="123">
        <f t="shared" si="81"/>
        <v>0</v>
      </c>
      <c r="E220" s="124">
        <v>0</v>
      </c>
      <c r="F220" s="124">
        <v>0</v>
      </c>
      <c r="G220" s="123">
        <f>SUM(F220-E220)</f>
        <v>0</v>
      </c>
      <c r="H220" s="124">
        <v>0</v>
      </c>
      <c r="I220" s="124">
        <v>0</v>
      </c>
      <c r="J220" s="123">
        <f>SUM(I220-H220)</f>
        <v>0</v>
      </c>
      <c r="K220" s="124">
        <v>11774</v>
      </c>
      <c r="L220" s="124">
        <v>11774</v>
      </c>
      <c r="M220" s="123">
        <f>SUM(L220-K220)</f>
        <v>0</v>
      </c>
      <c r="N220" s="124">
        <v>0</v>
      </c>
      <c r="O220" s="124">
        <v>0</v>
      </c>
      <c r="P220" s="123">
        <f>SUM(O220-N220)</f>
        <v>0</v>
      </c>
      <c r="Q220" s="124">
        <v>0</v>
      </c>
      <c r="R220" s="124">
        <v>0</v>
      </c>
      <c r="S220" s="123">
        <f>SUM(R220-Q220)</f>
        <v>0</v>
      </c>
      <c r="T220" s="16"/>
    </row>
    <row r="221" spans="1:20" s="152" customFormat="1" ht="18" customHeight="1">
      <c r="A221" s="12" t="s">
        <v>162</v>
      </c>
      <c r="B221" s="123">
        <f t="shared" si="81"/>
        <v>9875</v>
      </c>
      <c r="C221" s="123">
        <f t="shared" si="81"/>
        <v>9875</v>
      </c>
      <c r="D221" s="123">
        <f t="shared" si="81"/>
        <v>0</v>
      </c>
      <c r="E221" s="124">
        <v>0</v>
      </c>
      <c r="F221" s="124">
        <v>0</v>
      </c>
      <c r="G221" s="123">
        <f>SUM(F221-E221)</f>
        <v>0</v>
      </c>
      <c r="H221" s="124">
        <v>0</v>
      </c>
      <c r="I221" s="124">
        <v>0</v>
      </c>
      <c r="J221" s="123">
        <f>SUM(I221-H221)</f>
        <v>0</v>
      </c>
      <c r="K221" s="124">
        <v>9875</v>
      </c>
      <c r="L221" s="124">
        <v>9875</v>
      </c>
      <c r="M221" s="123">
        <f>SUM(L221-K221)</f>
        <v>0</v>
      </c>
      <c r="N221" s="124">
        <v>0</v>
      </c>
      <c r="O221" s="124">
        <v>0</v>
      </c>
      <c r="P221" s="123">
        <f>SUM(O221-N221)</f>
        <v>0</v>
      </c>
      <c r="Q221" s="124">
        <v>0</v>
      </c>
      <c r="R221" s="124">
        <v>0</v>
      </c>
      <c r="S221" s="123">
        <f>SUM(R221-Q221)</f>
        <v>0</v>
      </c>
      <c r="T221" s="16"/>
    </row>
    <row r="222" spans="1:20" s="152" customFormat="1" ht="18" customHeight="1">
      <c r="A222" s="12" t="s">
        <v>163</v>
      </c>
      <c r="B222" s="123">
        <f t="shared" si="81"/>
        <v>1266</v>
      </c>
      <c r="C222" s="123">
        <f t="shared" si="81"/>
        <v>1266</v>
      </c>
      <c r="D222" s="123">
        <f t="shared" si="81"/>
        <v>0</v>
      </c>
      <c r="E222" s="124">
        <v>0</v>
      </c>
      <c r="F222" s="124">
        <v>0</v>
      </c>
      <c r="G222" s="123">
        <f>SUM(F222-E222)</f>
        <v>0</v>
      </c>
      <c r="H222" s="124">
        <v>0</v>
      </c>
      <c r="I222" s="124">
        <v>0</v>
      </c>
      <c r="J222" s="123">
        <f>SUM(I222-H222)</f>
        <v>0</v>
      </c>
      <c r="K222" s="124">
        <v>1266</v>
      </c>
      <c r="L222" s="124">
        <v>1266</v>
      </c>
      <c r="M222" s="123">
        <f>SUM(L222-K222)</f>
        <v>0</v>
      </c>
      <c r="N222" s="124">
        <v>0</v>
      </c>
      <c r="O222" s="124">
        <v>0</v>
      </c>
      <c r="P222" s="123">
        <f>SUM(O222-N222)</f>
        <v>0</v>
      </c>
      <c r="Q222" s="124">
        <v>0</v>
      </c>
      <c r="R222" s="124">
        <v>0</v>
      </c>
      <c r="S222" s="123">
        <f>SUM(R222-Q222)</f>
        <v>0</v>
      </c>
      <c r="T222" s="16"/>
    </row>
    <row r="223" spans="1:20" s="152" customFormat="1" ht="19.5">
      <c r="A223" s="12" t="s">
        <v>164</v>
      </c>
      <c r="B223" s="123">
        <f t="shared" si="81"/>
        <v>80000</v>
      </c>
      <c r="C223" s="123">
        <f t="shared" si="81"/>
        <v>80000</v>
      </c>
      <c r="D223" s="123">
        <f t="shared" si="81"/>
        <v>0</v>
      </c>
      <c r="E223" s="126">
        <v>0</v>
      </c>
      <c r="F223" s="126">
        <v>0</v>
      </c>
      <c r="G223" s="123">
        <f>SUM(F223-E223)</f>
        <v>0</v>
      </c>
      <c r="H223" s="126">
        <v>0</v>
      </c>
      <c r="I223" s="126">
        <v>0</v>
      </c>
      <c r="J223" s="123">
        <f>SUM(I223-H223)</f>
        <v>0</v>
      </c>
      <c r="K223" s="126">
        <v>10000</v>
      </c>
      <c r="L223" s="126">
        <v>10000</v>
      </c>
      <c r="M223" s="123">
        <f>SUM(L223-K223)</f>
        <v>0</v>
      </c>
      <c r="N223" s="126">
        <v>0</v>
      </c>
      <c r="O223" s="126">
        <v>0</v>
      </c>
      <c r="P223" s="123">
        <f>SUM(O223-N223)</f>
        <v>0</v>
      </c>
      <c r="Q223" s="126">
        <v>70000</v>
      </c>
      <c r="R223" s="126">
        <v>70000</v>
      </c>
      <c r="S223" s="123">
        <f>SUM(R223-Q223)</f>
        <v>0</v>
      </c>
      <c r="T223" s="16"/>
    </row>
    <row r="224" spans="1:20" s="152" customFormat="1" ht="19.5" hidden="1">
      <c r="A224" s="18" t="s">
        <v>165</v>
      </c>
      <c r="B224" s="123">
        <f t="shared" si="81"/>
        <v>0</v>
      </c>
      <c r="C224" s="123">
        <f t="shared" si="81"/>
        <v>0</v>
      </c>
      <c r="D224" s="123">
        <f t="shared" si="81"/>
        <v>0</v>
      </c>
      <c r="E224" s="126">
        <v>0</v>
      </c>
      <c r="F224" s="126">
        <v>0</v>
      </c>
      <c r="G224" s="123">
        <f>SUM(F224-E224)</f>
        <v>0</v>
      </c>
      <c r="H224" s="126">
        <v>0</v>
      </c>
      <c r="I224" s="126">
        <v>0</v>
      </c>
      <c r="J224" s="123">
        <f>SUM(I224-H224)</f>
        <v>0</v>
      </c>
      <c r="K224" s="126">
        <v>0</v>
      </c>
      <c r="L224" s="126">
        <v>0</v>
      </c>
      <c r="M224" s="123">
        <f>SUM(L224-K224)</f>
        <v>0</v>
      </c>
      <c r="N224" s="126">
        <v>0</v>
      </c>
      <c r="O224" s="126">
        <v>0</v>
      </c>
      <c r="P224" s="123">
        <f>SUM(O224-N224)</f>
        <v>0</v>
      </c>
      <c r="Q224" s="126">
        <v>0</v>
      </c>
      <c r="R224" s="126">
        <v>0</v>
      </c>
      <c r="S224" s="123">
        <f>SUM(R224-Q224)</f>
        <v>0</v>
      </c>
      <c r="T224" s="16"/>
    </row>
    <row r="225" spans="1:20" s="152" customFormat="1" ht="19.5">
      <c r="A225" s="11" t="s">
        <v>166</v>
      </c>
      <c r="B225" s="127">
        <f aca="true" t="shared" si="84" ref="B225:S225">SUM(B226,B229,B231,B242)</f>
        <v>521291</v>
      </c>
      <c r="C225" s="127">
        <f t="shared" si="84"/>
        <v>521291</v>
      </c>
      <c r="D225" s="127">
        <f t="shared" si="84"/>
        <v>0</v>
      </c>
      <c r="E225" s="127">
        <f t="shared" si="84"/>
        <v>0</v>
      </c>
      <c r="F225" s="127">
        <f t="shared" si="84"/>
        <v>0</v>
      </c>
      <c r="G225" s="127">
        <f t="shared" si="84"/>
        <v>0</v>
      </c>
      <c r="H225" s="127">
        <f t="shared" si="84"/>
        <v>29500</v>
      </c>
      <c r="I225" s="127">
        <f t="shared" si="84"/>
        <v>29500</v>
      </c>
      <c r="J225" s="127">
        <f t="shared" si="84"/>
        <v>0</v>
      </c>
      <c r="K225" s="127">
        <f t="shared" si="84"/>
        <v>177791</v>
      </c>
      <c r="L225" s="127">
        <f t="shared" si="84"/>
        <v>177791</v>
      </c>
      <c r="M225" s="127">
        <f t="shared" si="84"/>
        <v>0</v>
      </c>
      <c r="N225" s="127">
        <f t="shared" si="84"/>
        <v>0</v>
      </c>
      <c r="O225" s="127">
        <f t="shared" si="84"/>
        <v>0</v>
      </c>
      <c r="P225" s="127">
        <f t="shared" si="84"/>
        <v>0</v>
      </c>
      <c r="Q225" s="127">
        <f t="shared" si="84"/>
        <v>314000</v>
      </c>
      <c r="R225" s="127">
        <f t="shared" si="84"/>
        <v>314000</v>
      </c>
      <c r="S225" s="127">
        <f t="shared" si="84"/>
        <v>0</v>
      </c>
      <c r="T225" s="16"/>
    </row>
    <row r="226" spans="1:20" s="152" customFormat="1" ht="19.5">
      <c r="A226" s="11" t="s">
        <v>30</v>
      </c>
      <c r="B226" s="127">
        <f>SUM(B227,B228)</f>
        <v>80000</v>
      </c>
      <c r="C226" s="127">
        <f>SUM(C227,C228)</f>
        <v>80000</v>
      </c>
      <c r="D226" s="127">
        <f>SUM(D227,D228)</f>
        <v>0</v>
      </c>
      <c r="E226" s="127">
        <f aca="true" t="shared" si="85" ref="E226:S226">SUM(E227,E228)</f>
        <v>0</v>
      </c>
      <c r="F226" s="127">
        <f t="shared" si="85"/>
        <v>0</v>
      </c>
      <c r="G226" s="127">
        <f t="shared" si="85"/>
        <v>0</v>
      </c>
      <c r="H226" s="127">
        <f t="shared" si="85"/>
        <v>0</v>
      </c>
      <c r="I226" s="127">
        <f t="shared" si="85"/>
        <v>0</v>
      </c>
      <c r="J226" s="127">
        <f t="shared" si="85"/>
        <v>0</v>
      </c>
      <c r="K226" s="127">
        <f t="shared" si="85"/>
        <v>0</v>
      </c>
      <c r="L226" s="127">
        <f t="shared" si="85"/>
        <v>0</v>
      </c>
      <c r="M226" s="127">
        <f t="shared" si="85"/>
        <v>0</v>
      </c>
      <c r="N226" s="127">
        <f t="shared" si="85"/>
        <v>0</v>
      </c>
      <c r="O226" s="127">
        <f t="shared" si="85"/>
        <v>0</v>
      </c>
      <c r="P226" s="127">
        <f t="shared" si="85"/>
        <v>0</v>
      </c>
      <c r="Q226" s="127">
        <f t="shared" si="85"/>
        <v>80000</v>
      </c>
      <c r="R226" s="127">
        <f t="shared" si="85"/>
        <v>80000</v>
      </c>
      <c r="S226" s="127">
        <f t="shared" si="85"/>
        <v>0</v>
      </c>
      <c r="T226" s="16"/>
    </row>
    <row r="227" spans="1:20" s="152" customFormat="1" ht="19.5">
      <c r="A227" s="12" t="s">
        <v>167</v>
      </c>
      <c r="B227" s="123">
        <f aca="true" t="shared" si="86" ref="B227:D240">SUM(E227,H227,K227,N227,Q227)</f>
        <v>80000</v>
      </c>
      <c r="C227" s="123">
        <f t="shared" si="86"/>
        <v>80000</v>
      </c>
      <c r="D227" s="123">
        <f t="shared" si="86"/>
        <v>0</v>
      </c>
      <c r="E227" s="126">
        <v>0</v>
      </c>
      <c r="F227" s="126">
        <v>0</v>
      </c>
      <c r="G227" s="123">
        <f aca="true" t="shared" si="87" ref="G227:G237">SUM(F227-E227)</f>
        <v>0</v>
      </c>
      <c r="H227" s="126">
        <v>0</v>
      </c>
      <c r="I227" s="126">
        <v>0</v>
      </c>
      <c r="J227" s="123">
        <f aca="true" t="shared" si="88" ref="J227:J237">SUM(I227-H227)</f>
        <v>0</v>
      </c>
      <c r="K227" s="126">
        <v>0</v>
      </c>
      <c r="L227" s="126">
        <v>0</v>
      </c>
      <c r="M227" s="123">
        <f aca="true" t="shared" si="89" ref="M227:M237">SUM(L227-K227)</f>
        <v>0</v>
      </c>
      <c r="N227" s="126">
        <v>0</v>
      </c>
      <c r="O227" s="126">
        <v>0</v>
      </c>
      <c r="P227" s="123">
        <f aca="true" t="shared" si="90" ref="P227:P237">SUM(O227-N227)</f>
        <v>0</v>
      </c>
      <c r="Q227" s="126">
        <v>80000</v>
      </c>
      <c r="R227" s="126">
        <v>80000</v>
      </c>
      <c r="S227" s="123">
        <f aca="true" t="shared" si="91" ref="S227:S237">SUM(R227-Q227)</f>
        <v>0</v>
      </c>
      <c r="T227" s="16"/>
    </row>
    <row r="228" spans="1:20" s="150" customFormat="1" ht="19.5" hidden="1">
      <c r="A228" s="12" t="s">
        <v>33</v>
      </c>
      <c r="B228" s="123">
        <f t="shared" si="86"/>
        <v>0</v>
      </c>
      <c r="C228" s="123">
        <f t="shared" si="86"/>
        <v>0</v>
      </c>
      <c r="D228" s="123">
        <f t="shared" si="86"/>
        <v>0</v>
      </c>
      <c r="E228" s="126">
        <v>0</v>
      </c>
      <c r="F228" s="126">
        <v>0</v>
      </c>
      <c r="G228" s="123">
        <f>SUM(F228-E228)</f>
        <v>0</v>
      </c>
      <c r="H228" s="126">
        <v>0</v>
      </c>
      <c r="I228" s="126">
        <v>0</v>
      </c>
      <c r="J228" s="123">
        <f>SUM(I228-H228)</f>
        <v>0</v>
      </c>
      <c r="K228" s="126">
        <v>0</v>
      </c>
      <c r="L228" s="126">
        <v>0</v>
      </c>
      <c r="M228" s="123">
        <f>SUM(L228-K228)</f>
        <v>0</v>
      </c>
      <c r="N228" s="126">
        <v>0</v>
      </c>
      <c r="O228" s="126">
        <v>0</v>
      </c>
      <c r="P228" s="123">
        <f>SUM(O228-N228)</f>
        <v>0</v>
      </c>
      <c r="Q228" s="126">
        <v>0</v>
      </c>
      <c r="R228" s="126">
        <v>0</v>
      </c>
      <c r="S228" s="123">
        <f>SUM(R228-Q228)</f>
        <v>0</v>
      </c>
      <c r="T228" s="10"/>
    </row>
    <row r="229" spans="1:20" s="152" customFormat="1" ht="19.5">
      <c r="A229" s="11" t="s">
        <v>35</v>
      </c>
      <c r="B229" s="127">
        <f aca="true" t="shared" si="92" ref="B229:S229">SUM(B230)</f>
        <v>51487</v>
      </c>
      <c r="C229" s="127">
        <f t="shared" si="92"/>
        <v>51487</v>
      </c>
      <c r="D229" s="127">
        <f t="shared" si="92"/>
        <v>0</v>
      </c>
      <c r="E229" s="127">
        <f t="shared" si="92"/>
        <v>0</v>
      </c>
      <c r="F229" s="127">
        <f t="shared" si="92"/>
        <v>0</v>
      </c>
      <c r="G229" s="127">
        <f t="shared" si="92"/>
        <v>0</v>
      </c>
      <c r="H229" s="127">
        <f t="shared" si="92"/>
        <v>0</v>
      </c>
      <c r="I229" s="127">
        <f t="shared" si="92"/>
        <v>0</v>
      </c>
      <c r="J229" s="127">
        <f t="shared" si="92"/>
        <v>0</v>
      </c>
      <c r="K229" s="127">
        <f t="shared" si="92"/>
        <v>51487</v>
      </c>
      <c r="L229" s="127">
        <f t="shared" si="92"/>
        <v>51487</v>
      </c>
      <c r="M229" s="127">
        <f t="shared" si="92"/>
        <v>0</v>
      </c>
      <c r="N229" s="127">
        <f t="shared" si="92"/>
        <v>0</v>
      </c>
      <c r="O229" s="127">
        <f t="shared" si="92"/>
        <v>0</v>
      </c>
      <c r="P229" s="127">
        <f t="shared" si="92"/>
        <v>0</v>
      </c>
      <c r="Q229" s="127">
        <f t="shared" si="92"/>
        <v>0</v>
      </c>
      <c r="R229" s="127">
        <f t="shared" si="92"/>
        <v>0</v>
      </c>
      <c r="S229" s="127">
        <f t="shared" si="92"/>
        <v>0</v>
      </c>
      <c r="T229" s="16"/>
    </row>
    <row r="230" spans="1:20" s="152" customFormat="1" ht="19.5">
      <c r="A230" s="12" t="s">
        <v>36</v>
      </c>
      <c r="B230" s="123">
        <f t="shared" si="86"/>
        <v>51487</v>
      </c>
      <c r="C230" s="123">
        <f t="shared" si="86"/>
        <v>51487</v>
      </c>
      <c r="D230" s="123">
        <f t="shared" si="86"/>
        <v>0</v>
      </c>
      <c r="E230" s="126">
        <v>0</v>
      </c>
      <c r="F230" s="126">
        <v>0</v>
      </c>
      <c r="G230" s="123">
        <f t="shared" si="87"/>
        <v>0</v>
      </c>
      <c r="H230" s="126">
        <v>0</v>
      </c>
      <c r="I230" s="126">
        <v>0</v>
      </c>
      <c r="J230" s="123">
        <f t="shared" si="88"/>
        <v>0</v>
      </c>
      <c r="K230" s="126">
        <v>51487</v>
      </c>
      <c r="L230" s="126">
        <v>51487</v>
      </c>
      <c r="M230" s="123">
        <f t="shared" si="89"/>
        <v>0</v>
      </c>
      <c r="N230" s="126">
        <v>0</v>
      </c>
      <c r="O230" s="126">
        <v>0</v>
      </c>
      <c r="P230" s="123">
        <f t="shared" si="90"/>
        <v>0</v>
      </c>
      <c r="Q230" s="126">
        <v>0</v>
      </c>
      <c r="R230" s="126">
        <v>0</v>
      </c>
      <c r="S230" s="123">
        <f t="shared" si="91"/>
        <v>0</v>
      </c>
      <c r="T230" s="16"/>
    </row>
    <row r="231" spans="1:20" s="152" customFormat="1" ht="19.5">
      <c r="A231" s="11" t="s">
        <v>37</v>
      </c>
      <c r="B231" s="127">
        <f>SUM(B232,B233,B234,B235,B236,B237,B238,B239,B240)</f>
        <v>367227</v>
      </c>
      <c r="C231" s="127">
        <f aca="true" t="shared" si="93" ref="C231:S231">SUM(C232,C233,C234,C235,C236,C237,C238,C239,C240)</f>
        <v>367227</v>
      </c>
      <c r="D231" s="127">
        <f t="shared" si="93"/>
        <v>0</v>
      </c>
      <c r="E231" s="127">
        <f t="shared" si="93"/>
        <v>0</v>
      </c>
      <c r="F231" s="127">
        <f t="shared" si="93"/>
        <v>0</v>
      </c>
      <c r="G231" s="127">
        <f t="shared" si="93"/>
        <v>0</v>
      </c>
      <c r="H231" s="127">
        <f t="shared" si="93"/>
        <v>29500</v>
      </c>
      <c r="I231" s="127">
        <f t="shared" si="93"/>
        <v>29500</v>
      </c>
      <c r="J231" s="127">
        <f t="shared" si="93"/>
        <v>0</v>
      </c>
      <c r="K231" s="127">
        <f t="shared" si="93"/>
        <v>103727</v>
      </c>
      <c r="L231" s="127">
        <f t="shared" si="93"/>
        <v>103727</v>
      </c>
      <c r="M231" s="127">
        <f t="shared" si="93"/>
        <v>0</v>
      </c>
      <c r="N231" s="127">
        <f t="shared" si="93"/>
        <v>0</v>
      </c>
      <c r="O231" s="127">
        <f t="shared" si="93"/>
        <v>0</v>
      </c>
      <c r="P231" s="127">
        <f t="shared" si="93"/>
        <v>0</v>
      </c>
      <c r="Q231" s="127">
        <f t="shared" si="93"/>
        <v>234000</v>
      </c>
      <c r="R231" s="127">
        <f t="shared" si="93"/>
        <v>234000</v>
      </c>
      <c r="S231" s="127">
        <f t="shared" si="93"/>
        <v>0</v>
      </c>
      <c r="T231" s="16"/>
    </row>
    <row r="232" spans="1:20" s="152" customFormat="1" ht="19.5">
      <c r="A232" s="12" t="s">
        <v>168</v>
      </c>
      <c r="B232" s="123">
        <f t="shared" si="86"/>
        <v>95000</v>
      </c>
      <c r="C232" s="123">
        <f t="shared" si="86"/>
        <v>95000</v>
      </c>
      <c r="D232" s="123">
        <f t="shared" si="86"/>
        <v>0</v>
      </c>
      <c r="E232" s="126">
        <v>0</v>
      </c>
      <c r="F232" s="126">
        <v>0</v>
      </c>
      <c r="G232" s="123">
        <f t="shared" si="87"/>
        <v>0</v>
      </c>
      <c r="H232" s="126">
        <v>0</v>
      </c>
      <c r="I232" s="126">
        <v>0</v>
      </c>
      <c r="J232" s="123">
        <f t="shared" si="88"/>
        <v>0</v>
      </c>
      <c r="K232" s="126">
        <v>0</v>
      </c>
      <c r="L232" s="126">
        <v>0</v>
      </c>
      <c r="M232" s="123">
        <f t="shared" si="89"/>
        <v>0</v>
      </c>
      <c r="N232" s="126">
        <v>0</v>
      </c>
      <c r="O232" s="126">
        <v>0</v>
      </c>
      <c r="P232" s="123">
        <f t="shared" si="90"/>
        <v>0</v>
      </c>
      <c r="Q232" s="126">
        <v>95000</v>
      </c>
      <c r="R232" s="126">
        <v>95000</v>
      </c>
      <c r="S232" s="123">
        <f t="shared" si="91"/>
        <v>0</v>
      </c>
      <c r="T232" s="16"/>
    </row>
    <row r="233" spans="1:20" s="152" customFormat="1" ht="19.5">
      <c r="A233" s="12" t="s">
        <v>169</v>
      </c>
      <c r="B233" s="123">
        <f t="shared" si="86"/>
        <v>112000</v>
      </c>
      <c r="C233" s="123">
        <f t="shared" si="86"/>
        <v>112000</v>
      </c>
      <c r="D233" s="123">
        <f t="shared" si="86"/>
        <v>0</v>
      </c>
      <c r="E233" s="124">
        <v>0</v>
      </c>
      <c r="F233" s="124">
        <v>0</v>
      </c>
      <c r="G233" s="123">
        <f t="shared" si="87"/>
        <v>0</v>
      </c>
      <c r="H233" s="124">
        <v>10000</v>
      </c>
      <c r="I233" s="124">
        <v>10000</v>
      </c>
      <c r="J233" s="123">
        <f t="shared" si="88"/>
        <v>0</v>
      </c>
      <c r="K233" s="124">
        <v>0</v>
      </c>
      <c r="L233" s="124">
        <v>0</v>
      </c>
      <c r="M233" s="123">
        <f t="shared" si="89"/>
        <v>0</v>
      </c>
      <c r="N233" s="124">
        <v>0</v>
      </c>
      <c r="O233" s="124">
        <v>0</v>
      </c>
      <c r="P233" s="123">
        <f t="shared" si="90"/>
        <v>0</v>
      </c>
      <c r="Q233" s="124">
        <v>102000</v>
      </c>
      <c r="R233" s="124">
        <v>102000</v>
      </c>
      <c r="S233" s="123">
        <f t="shared" si="91"/>
        <v>0</v>
      </c>
      <c r="T233" s="16"/>
    </row>
    <row r="234" spans="1:20" s="152" customFormat="1" ht="19.5">
      <c r="A234" s="12" t="s">
        <v>170</v>
      </c>
      <c r="B234" s="123">
        <f t="shared" si="86"/>
        <v>14530</v>
      </c>
      <c r="C234" s="123">
        <f t="shared" si="86"/>
        <v>14530</v>
      </c>
      <c r="D234" s="123">
        <f t="shared" si="86"/>
        <v>0</v>
      </c>
      <c r="E234" s="124">
        <v>0</v>
      </c>
      <c r="F234" s="124">
        <v>0</v>
      </c>
      <c r="G234" s="123">
        <f>SUM(F234-E234)</f>
        <v>0</v>
      </c>
      <c r="H234" s="124">
        <v>14530</v>
      </c>
      <c r="I234" s="124">
        <v>14530</v>
      </c>
      <c r="J234" s="123">
        <f>SUM(I234-H234)</f>
        <v>0</v>
      </c>
      <c r="K234" s="124">
        <v>0</v>
      </c>
      <c r="L234" s="124">
        <v>0</v>
      </c>
      <c r="M234" s="123">
        <f>SUM(L234-K234)</f>
        <v>0</v>
      </c>
      <c r="N234" s="124">
        <v>0</v>
      </c>
      <c r="O234" s="124">
        <v>0</v>
      </c>
      <c r="P234" s="123">
        <f>SUM(O234-N234)</f>
        <v>0</v>
      </c>
      <c r="Q234" s="124">
        <v>0</v>
      </c>
      <c r="R234" s="124">
        <v>0</v>
      </c>
      <c r="S234" s="123">
        <f>SUM(R234-Q234)</f>
        <v>0</v>
      </c>
      <c r="T234" s="16"/>
    </row>
    <row r="235" spans="1:20" s="152" customFormat="1" ht="19.5">
      <c r="A235" s="12" t="s">
        <v>171</v>
      </c>
      <c r="B235" s="123">
        <f t="shared" si="86"/>
        <v>4970</v>
      </c>
      <c r="C235" s="123">
        <f t="shared" si="86"/>
        <v>4970</v>
      </c>
      <c r="D235" s="123">
        <f t="shared" si="86"/>
        <v>0</v>
      </c>
      <c r="E235" s="124">
        <v>0</v>
      </c>
      <c r="F235" s="124">
        <v>0</v>
      </c>
      <c r="G235" s="123">
        <f t="shared" si="87"/>
        <v>0</v>
      </c>
      <c r="H235" s="124">
        <v>4970</v>
      </c>
      <c r="I235" s="124">
        <v>4970</v>
      </c>
      <c r="J235" s="123">
        <f t="shared" si="88"/>
        <v>0</v>
      </c>
      <c r="K235" s="124">
        <v>0</v>
      </c>
      <c r="L235" s="124">
        <v>0</v>
      </c>
      <c r="M235" s="123">
        <f t="shared" si="89"/>
        <v>0</v>
      </c>
      <c r="N235" s="124">
        <v>0</v>
      </c>
      <c r="O235" s="124">
        <v>0</v>
      </c>
      <c r="P235" s="123">
        <f t="shared" si="90"/>
        <v>0</v>
      </c>
      <c r="Q235" s="124">
        <v>0</v>
      </c>
      <c r="R235" s="124">
        <v>0</v>
      </c>
      <c r="S235" s="123">
        <f t="shared" si="91"/>
        <v>0</v>
      </c>
      <c r="T235" s="16"/>
    </row>
    <row r="236" spans="1:20" s="152" customFormat="1" ht="19.5">
      <c r="A236" s="12" t="s">
        <v>172</v>
      </c>
      <c r="B236" s="123">
        <f t="shared" si="86"/>
        <v>92000</v>
      </c>
      <c r="C236" s="123">
        <f t="shared" si="86"/>
        <v>92000</v>
      </c>
      <c r="D236" s="123">
        <f t="shared" si="86"/>
        <v>0</v>
      </c>
      <c r="E236" s="126">
        <v>0</v>
      </c>
      <c r="F236" s="126">
        <v>0</v>
      </c>
      <c r="G236" s="123">
        <f t="shared" si="87"/>
        <v>0</v>
      </c>
      <c r="H236" s="126">
        <v>0</v>
      </c>
      <c r="I236" s="126">
        <v>0</v>
      </c>
      <c r="J236" s="123">
        <f t="shared" si="88"/>
        <v>0</v>
      </c>
      <c r="K236" s="126">
        <v>55000</v>
      </c>
      <c r="L236" s="126">
        <v>55000</v>
      </c>
      <c r="M236" s="123">
        <f t="shared" si="89"/>
        <v>0</v>
      </c>
      <c r="N236" s="126">
        <v>0</v>
      </c>
      <c r="O236" s="126">
        <v>0</v>
      </c>
      <c r="P236" s="123">
        <f t="shared" si="90"/>
        <v>0</v>
      </c>
      <c r="Q236" s="126">
        <v>37000</v>
      </c>
      <c r="R236" s="126">
        <v>37000</v>
      </c>
      <c r="S236" s="123">
        <f t="shared" si="91"/>
        <v>0</v>
      </c>
      <c r="T236" s="16"/>
    </row>
    <row r="237" spans="1:20" s="152" customFormat="1" ht="18" customHeight="1">
      <c r="A237" s="12" t="s">
        <v>173</v>
      </c>
      <c r="B237" s="123">
        <f t="shared" si="86"/>
        <v>26500</v>
      </c>
      <c r="C237" s="123">
        <f t="shared" si="86"/>
        <v>26500</v>
      </c>
      <c r="D237" s="123">
        <f t="shared" si="86"/>
        <v>0</v>
      </c>
      <c r="E237" s="126">
        <v>0</v>
      </c>
      <c r="F237" s="126">
        <v>0</v>
      </c>
      <c r="G237" s="123">
        <f t="shared" si="87"/>
        <v>0</v>
      </c>
      <c r="H237" s="126">
        <v>0</v>
      </c>
      <c r="I237" s="126">
        <v>0</v>
      </c>
      <c r="J237" s="123">
        <f t="shared" si="88"/>
        <v>0</v>
      </c>
      <c r="K237" s="126">
        <v>26500</v>
      </c>
      <c r="L237" s="126">
        <v>26500</v>
      </c>
      <c r="M237" s="123">
        <f t="shared" si="89"/>
        <v>0</v>
      </c>
      <c r="N237" s="126">
        <v>0</v>
      </c>
      <c r="O237" s="126">
        <v>0</v>
      </c>
      <c r="P237" s="123">
        <f t="shared" si="90"/>
        <v>0</v>
      </c>
      <c r="Q237" s="126">
        <v>0</v>
      </c>
      <c r="R237" s="126">
        <v>0</v>
      </c>
      <c r="S237" s="123">
        <f t="shared" si="91"/>
        <v>0</v>
      </c>
      <c r="T237" s="16"/>
    </row>
    <row r="238" spans="1:20" s="152" customFormat="1" ht="18" customHeight="1">
      <c r="A238" s="12" t="s">
        <v>174</v>
      </c>
      <c r="B238" s="123">
        <f t="shared" si="86"/>
        <v>5000</v>
      </c>
      <c r="C238" s="123">
        <f t="shared" si="86"/>
        <v>5000</v>
      </c>
      <c r="D238" s="123">
        <f t="shared" si="86"/>
        <v>0</v>
      </c>
      <c r="E238" s="126">
        <v>0</v>
      </c>
      <c r="F238" s="126">
        <v>0</v>
      </c>
      <c r="G238" s="123">
        <f>SUM(F238-E238)</f>
        <v>0</v>
      </c>
      <c r="H238" s="126">
        <v>0</v>
      </c>
      <c r="I238" s="126">
        <v>0</v>
      </c>
      <c r="J238" s="123">
        <f>SUM(I238-H238)</f>
        <v>0</v>
      </c>
      <c r="K238" s="126">
        <v>5000</v>
      </c>
      <c r="L238" s="126">
        <v>5000</v>
      </c>
      <c r="M238" s="123">
        <f>SUM(L238-K238)</f>
        <v>0</v>
      </c>
      <c r="N238" s="126">
        <v>0</v>
      </c>
      <c r="O238" s="126">
        <v>0</v>
      </c>
      <c r="P238" s="123">
        <f>SUM(O238-N238)</f>
        <v>0</v>
      </c>
      <c r="Q238" s="126">
        <v>0</v>
      </c>
      <c r="R238" s="126">
        <v>0</v>
      </c>
      <c r="S238" s="123">
        <f>SUM(R238-Q238)</f>
        <v>0</v>
      </c>
      <c r="T238" s="16"/>
    </row>
    <row r="239" spans="1:20" s="152" customFormat="1" ht="18" customHeight="1">
      <c r="A239" s="12" t="s">
        <v>218</v>
      </c>
      <c r="B239" s="123">
        <f t="shared" si="86"/>
        <v>12227</v>
      </c>
      <c r="C239" s="123">
        <f t="shared" si="86"/>
        <v>12227</v>
      </c>
      <c r="D239" s="123">
        <f t="shared" si="86"/>
        <v>0</v>
      </c>
      <c r="E239" s="126">
        <v>0</v>
      </c>
      <c r="F239" s="126">
        <v>0</v>
      </c>
      <c r="G239" s="123">
        <f>SUM(F239-E239)</f>
        <v>0</v>
      </c>
      <c r="H239" s="126">
        <v>0</v>
      </c>
      <c r="I239" s="126">
        <v>0</v>
      </c>
      <c r="J239" s="123">
        <f>SUM(I239-H239)</f>
        <v>0</v>
      </c>
      <c r="K239" s="126">
        <v>12227</v>
      </c>
      <c r="L239" s="126">
        <v>12227</v>
      </c>
      <c r="M239" s="123">
        <f>SUM(L239-K239)</f>
        <v>0</v>
      </c>
      <c r="N239" s="126">
        <v>0</v>
      </c>
      <c r="O239" s="126">
        <v>0</v>
      </c>
      <c r="P239" s="123">
        <f>SUM(O239-N239)</f>
        <v>0</v>
      </c>
      <c r="Q239" s="126">
        <v>0</v>
      </c>
      <c r="R239" s="126">
        <v>0</v>
      </c>
      <c r="S239" s="123">
        <f>SUM(R239-Q239)</f>
        <v>0</v>
      </c>
      <c r="T239" s="16"/>
    </row>
    <row r="240" spans="1:20" s="152" customFormat="1" ht="18" customHeight="1">
      <c r="A240" s="12" t="s">
        <v>219</v>
      </c>
      <c r="B240" s="123">
        <f t="shared" si="86"/>
        <v>5000</v>
      </c>
      <c r="C240" s="123">
        <f t="shared" si="86"/>
        <v>5000</v>
      </c>
      <c r="D240" s="123">
        <f t="shared" si="86"/>
        <v>0</v>
      </c>
      <c r="E240" s="126">
        <v>0</v>
      </c>
      <c r="F240" s="126">
        <v>0</v>
      </c>
      <c r="G240" s="123">
        <f>SUM(F240-E240)</f>
        <v>0</v>
      </c>
      <c r="H240" s="126">
        <v>0</v>
      </c>
      <c r="I240" s="126">
        <v>0</v>
      </c>
      <c r="J240" s="123">
        <f>SUM(I240-H240)</f>
        <v>0</v>
      </c>
      <c r="K240" s="126">
        <v>5000</v>
      </c>
      <c r="L240" s="126">
        <v>5000</v>
      </c>
      <c r="M240" s="123">
        <f>SUM(L240-K240)</f>
        <v>0</v>
      </c>
      <c r="N240" s="126">
        <v>0</v>
      </c>
      <c r="O240" s="126">
        <v>0</v>
      </c>
      <c r="P240" s="123">
        <f>SUM(O240-N240)</f>
        <v>0</v>
      </c>
      <c r="Q240" s="126">
        <v>0</v>
      </c>
      <c r="R240" s="126">
        <v>0</v>
      </c>
      <c r="S240" s="123">
        <f>SUM(R240-Q240)</f>
        <v>0</v>
      </c>
      <c r="T240" s="16"/>
    </row>
    <row r="241" spans="1:20" s="152" customFormat="1" ht="18" customHeight="1" hidden="1">
      <c r="A241" s="12"/>
      <c r="B241" s="123">
        <f>SUM(E241,H241,K241,N241,Q241)</f>
        <v>0</v>
      </c>
      <c r="C241" s="123">
        <f>SUM(F241,I241,L241,O241,R241)</f>
        <v>0</v>
      </c>
      <c r="D241" s="123">
        <f>SUM(G241,J241,M241,P241,S241)</f>
        <v>0</v>
      </c>
      <c r="E241" s="126">
        <v>0</v>
      </c>
      <c r="F241" s="126">
        <v>0</v>
      </c>
      <c r="G241" s="123">
        <f>SUM(F241-E241)</f>
        <v>0</v>
      </c>
      <c r="H241" s="126">
        <v>0</v>
      </c>
      <c r="I241" s="126">
        <v>0</v>
      </c>
      <c r="J241" s="123">
        <f>SUM(I241-H241)</f>
        <v>0</v>
      </c>
      <c r="K241" s="126">
        <v>0</v>
      </c>
      <c r="L241" s="126">
        <v>0</v>
      </c>
      <c r="M241" s="123">
        <f>SUM(L241-K241)</f>
        <v>0</v>
      </c>
      <c r="N241" s="126">
        <v>0</v>
      </c>
      <c r="O241" s="126">
        <v>0</v>
      </c>
      <c r="P241" s="123">
        <f>SUM(O241-N241)</f>
        <v>0</v>
      </c>
      <c r="Q241" s="126">
        <v>0</v>
      </c>
      <c r="R241" s="126">
        <v>0</v>
      </c>
      <c r="S241" s="123">
        <f>SUM(R241-Q241)</f>
        <v>0</v>
      </c>
      <c r="T241" s="16"/>
    </row>
    <row r="242" spans="1:20" s="153" customFormat="1" ht="19.5">
      <c r="A242" s="11" t="s">
        <v>175</v>
      </c>
      <c r="B242" s="127">
        <f>SUM(B243,B244)</f>
        <v>22577</v>
      </c>
      <c r="C242" s="127">
        <f>SUM(C243,C244)</f>
        <v>22577</v>
      </c>
      <c r="D242" s="127">
        <f>SUM(D243,D244)</f>
        <v>0</v>
      </c>
      <c r="E242" s="127">
        <f aca="true" t="shared" si="94" ref="E242:S242">SUM(E243,E244)</f>
        <v>0</v>
      </c>
      <c r="F242" s="127">
        <f t="shared" si="94"/>
        <v>0</v>
      </c>
      <c r="G242" s="127">
        <f t="shared" si="94"/>
        <v>0</v>
      </c>
      <c r="H242" s="127">
        <f t="shared" si="94"/>
        <v>0</v>
      </c>
      <c r="I242" s="127">
        <f t="shared" si="94"/>
        <v>0</v>
      </c>
      <c r="J242" s="127">
        <f t="shared" si="94"/>
        <v>0</v>
      </c>
      <c r="K242" s="127">
        <f t="shared" si="94"/>
        <v>22577</v>
      </c>
      <c r="L242" s="127">
        <f t="shared" si="94"/>
        <v>22577</v>
      </c>
      <c r="M242" s="127">
        <f t="shared" si="94"/>
        <v>0</v>
      </c>
      <c r="N242" s="127">
        <f t="shared" si="94"/>
        <v>0</v>
      </c>
      <c r="O242" s="127">
        <f t="shared" si="94"/>
        <v>0</v>
      </c>
      <c r="P242" s="127">
        <f t="shared" si="94"/>
        <v>0</v>
      </c>
      <c r="Q242" s="127">
        <f t="shared" si="94"/>
        <v>0</v>
      </c>
      <c r="R242" s="127">
        <f t="shared" si="94"/>
        <v>0</v>
      </c>
      <c r="S242" s="127">
        <f t="shared" si="94"/>
        <v>0</v>
      </c>
      <c r="T242" s="17"/>
    </row>
    <row r="243" spans="1:20" s="152" customFormat="1" ht="19.5">
      <c r="A243" s="13" t="s">
        <v>176</v>
      </c>
      <c r="B243" s="123">
        <f aca="true" t="shared" si="95" ref="B243:D244">SUM(E243,H243,K243,N243,Q243)</f>
        <v>10339</v>
      </c>
      <c r="C243" s="123">
        <f t="shared" si="95"/>
        <v>10339</v>
      </c>
      <c r="D243" s="123">
        <f t="shared" si="95"/>
        <v>0</v>
      </c>
      <c r="E243" s="124">
        <v>0</v>
      </c>
      <c r="F243" s="126">
        <v>0</v>
      </c>
      <c r="G243" s="123">
        <f>SUM(F243-E243)</f>
        <v>0</v>
      </c>
      <c r="H243" s="124">
        <v>0</v>
      </c>
      <c r="I243" s="126">
        <v>0</v>
      </c>
      <c r="J243" s="123">
        <f>SUM(I243-H243)</f>
        <v>0</v>
      </c>
      <c r="K243" s="124">
        <v>10339</v>
      </c>
      <c r="L243" s="126">
        <v>10339</v>
      </c>
      <c r="M243" s="123">
        <f>SUM(L243-K243)</f>
        <v>0</v>
      </c>
      <c r="N243" s="124">
        <v>0</v>
      </c>
      <c r="O243" s="126">
        <v>0</v>
      </c>
      <c r="P243" s="123">
        <f>SUM(O243-N243)</f>
        <v>0</v>
      </c>
      <c r="Q243" s="124">
        <v>0</v>
      </c>
      <c r="R243" s="126">
        <v>0</v>
      </c>
      <c r="S243" s="123">
        <f>SUM(R243-Q243)</f>
        <v>0</v>
      </c>
      <c r="T243" s="16"/>
    </row>
    <row r="244" spans="1:20" s="152" customFormat="1" ht="19.5">
      <c r="A244" s="12" t="s">
        <v>177</v>
      </c>
      <c r="B244" s="123">
        <f t="shared" si="95"/>
        <v>12238</v>
      </c>
      <c r="C244" s="123">
        <f t="shared" si="95"/>
        <v>12238</v>
      </c>
      <c r="D244" s="123">
        <f t="shared" si="95"/>
        <v>0</v>
      </c>
      <c r="E244" s="126">
        <v>0</v>
      </c>
      <c r="F244" s="126">
        <v>0</v>
      </c>
      <c r="G244" s="123">
        <f>SUM(F244-E244)</f>
        <v>0</v>
      </c>
      <c r="H244" s="126">
        <v>0</v>
      </c>
      <c r="I244" s="126">
        <v>0</v>
      </c>
      <c r="J244" s="123">
        <f>SUM(I244-H244)</f>
        <v>0</v>
      </c>
      <c r="K244" s="126">
        <v>12238</v>
      </c>
      <c r="L244" s="126">
        <v>12238</v>
      </c>
      <c r="M244" s="123">
        <f>SUM(L244-K244)</f>
        <v>0</v>
      </c>
      <c r="N244" s="126">
        <v>0</v>
      </c>
      <c r="O244" s="126">
        <v>0</v>
      </c>
      <c r="P244" s="123">
        <f>SUM(O244-N244)</f>
        <v>0</v>
      </c>
      <c r="Q244" s="126">
        <v>0</v>
      </c>
      <c r="R244" s="126">
        <v>0</v>
      </c>
      <c r="S244" s="123">
        <f>SUM(R244-Q244)</f>
        <v>0</v>
      </c>
      <c r="T244" s="16"/>
    </row>
    <row r="245" spans="1:20" s="155" customFormat="1" ht="18" customHeight="1">
      <c r="A245" s="11" t="s">
        <v>178</v>
      </c>
      <c r="B245" s="127">
        <f aca="true" t="shared" si="96" ref="B245:S245">SUM(B246)</f>
        <v>56000</v>
      </c>
      <c r="C245" s="127">
        <f t="shared" si="96"/>
        <v>56000</v>
      </c>
      <c r="D245" s="127">
        <f t="shared" si="96"/>
        <v>0</v>
      </c>
      <c r="E245" s="127">
        <f t="shared" si="96"/>
        <v>0</v>
      </c>
      <c r="F245" s="127">
        <f t="shared" si="96"/>
        <v>0</v>
      </c>
      <c r="G245" s="127">
        <f t="shared" si="96"/>
        <v>0</v>
      </c>
      <c r="H245" s="127">
        <f t="shared" si="96"/>
        <v>0</v>
      </c>
      <c r="I245" s="127">
        <f t="shared" si="96"/>
        <v>0</v>
      </c>
      <c r="J245" s="127">
        <f t="shared" si="96"/>
        <v>0</v>
      </c>
      <c r="K245" s="127">
        <f t="shared" si="96"/>
        <v>56000</v>
      </c>
      <c r="L245" s="127">
        <f t="shared" si="96"/>
        <v>56000</v>
      </c>
      <c r="M245" s="127">
        <f t="shared" si="96"/>
        <v>0</v>
      </c>
      <c r="N245" s="127">
        <f t="shared" si="96"/>
        <v>0</v>
      </c>
      <c r="O245" s="127">
        <f t="shared" si="96"/>
        <v>0</v>
      </c>
      <c r="P245" s="127">
        <f t="shared" si="96"/>
        <v>0</v>
      </c>
      <c r="Q245" s="127">
        <f t="shared" si="96"/>
        <v>0</v>
      </c>
      <c r="R245" s="127">
        <f t="shared" si="96"/>
        <v>0</v>
      </c>
      <c r="S245" s="127">
        <f t="shared" si="96"/>
        <v>0</v>
      </c>
      <c r="T245" s="16"/>
    </row>
    <row r="246" spans="1:20" ht="19.5">
      <c r="A246" s="11" t="s">
        <v>37</v>
      </c>
      <c r="B246" s="127">
        <f aca="true" t="shared" si="97" ref="B246:S246">SUM(B247,B248,B249)</f>
        <v>56000</v>
      </c>
      <c r="C246" s="127">
        <f t="shared" si="97"/>
        <v>56000</v>
      </c>
      <c r="D246" s="127">
        <f t="shared" si="97"/>
        <v>0</v>
      </c>
      <c r="E246" s="127">
        <f t="shared" si="97"/>
        <v>0</v>
      </c>
      <c r="F246" s="127">
        <f t="shared" si="97"/>
        <v>0</v>
      </c>
      <c r="G246" s="127">
        <f t="shared" si="97"/>
        <v>0</v>
      </c>
      <c r="H246" s="127">
        <f t="shared" si="97"/>
        <v>0</v>
      </c>
      <c r="I246" s="127">
        <f t="shared" si="97"/>
        <v>0</v>
      </c>
      <c r="J246" s="127">
        <f t="shared" si="97"/>
        <v>0</v>
      </c>
      <c r="K246" s="127">
        <f t="shared" si="97"/>
        <v>56000</v>
      </c>
      <c r="L246" s="127">
        <f t="shared" si="97"/>
        <v>56000</v>
      </c>
      <c r="M246" s="127">
        <f t="shared" si="97"/>
        <v>0</v>
      </c>
      <c r="N246" s="127">
        <f t="shared" si="97"/>
        <v>0</v>
      </c>
      <c r="O246" s="127">
        <f t="shared" si="97"/>
        <v>0</v>
      </c>
      <c r="P246" s="127">
        <f t="shared" si="97"/>
        <v>0</v>
      </c>
      <c r="Q246" s="127">
        <f t="shared" si="97"/>
        <v>0</v>
      </c>
      <c r="R246" s="127">
        <f t="shared" si="97"/>
        <v>0</v>
      </c>
      <c r="S246" s="127">
        <f t="shared" si="97"/>
        <v>0</v>
      </c>
      <c r="T246" s="16"/>
    </row>
    <row r="247" spans="1:20" ht="19.5">
      <c r="A247" s="13" t="s">
        <v>179</v>
      </c>
      <c r="B247" s="123">
        <f aca="true" t="shared" si="98" ref="B247:D249">SUM(E247,H247,K247,N247,Q247)</f>
        <v>56000</v>
      </c>
      <c r="C247" s="123">
        <f t="shared" si="98"/>
        <v>56000</v>
      </c>
      <c r="D247" s="123">
        <f t="shared" si="98"/>
        <v>0</v>
      </c>
      <c r="E247" s="126">
        <v>0</v>
      </c>
      <c r="F247" s="126">
        <v>0</v>
      </c>
      <c r="G247" s="123">
        <f>SUM(F247-E247)</f>
        <v>0</v>
      </c>
      <c r="H247" s="126">
        <v>0</v>
      </c>
      <c r="I247" s="126">
        <v>0</v>
      </c>
      <c r="J247" s="123">
        <f>SUM(I247-H247)</f>
        <v>0</v>
      </c>
      <c r="K247" s="126">
        <v>56000</v>
      </c>
      <c r="L247" s="126">
        <v>56000</v>
      </c>
      <c r="M247" s="123">
        <f>SUM(L247-K247)</f>
        <v>0</v>
      </c>
      <c r="N247" s="126">
        <v>0</v>
      </c>
      <c r="O247" s="126">
        <v>0</v>
      </c>
      <c r="P247" s="123">
        <f>SUM(O247-N247)</f>
        <v>0</v>
      </c>
      <c r="Q247" s="126">
        <v>0</v>
      </c>
      <c r="R247" s="126">
        <v>0</v>
      </c>
      <c r="S247" s="123">
        <f>SUM(R247-Q247)</f>
        <v>0</v>
      </c>
      <c r="T247" s="16"/>
    </row>
    <row r="248" spans="1:20" s="155" customFormat="1" ht="18" customHeight="1" hidden="1">
      <c r="A248" s="13" t="s">
        <v>180</v>
      </c>
      <c r="B248" s="123">
        <f t="shared" si="98"/>
        <v>0</v>
      </c>
      <c r="C248" s="123">
        <f t="shared" si="98"/>
        <v>0</v>
      </c>
      <c r="D248" s="123">
        <f t="shared" si="98"/>
        <v>0</v>
      </c>
      <c r="E248" s="126">
        <v>0</v>
      </c>
      <c r="F248" s="126">
        <v>0</v>
      </c>
      <c r="G248" s="123">
        <f>SUM(F248-E248)</f>
        <v>0</v>
      </c>
      <c r="H248" s="126">
        <v>0</v>
      </c>
      <c r="I248" s="126">
        <v>0</v>
      </c>
      <c r="J248" s="123">
        <f>SUM(I248-H248)</f>
        <v>0</v>
      </c>
      <c r="K248" s="126">
        <v>0</v>
      </c>
      <c r="L248" s="126">
        <v>0</v>
      </c>
      <c r="M248" s="123">
        <f>SUM(L248-K248)</f>
        <v>0</v>
      </c>
      <c r="N248" s="126">
        <v>0</v>
      </c>
      <c r="O248" s="126">
        <v>0</v>
      </c>
      <c r="P248" s="123">
        <f>SUM(O248-N248)</f>
        <v>0</v>
      </c>
      <c r="Q248" s="126">
        <v>0</v>
      </c>
      <c r="R248" s="126">
        <v>0</v>
      </c>
      <c r="S248" s="123">
        <f>SUM(R248-Q248)</f>
        <v>0</v>
      </c>
      <c r="T248" s="16"/>
    </row>
    <row r="249" spans="1:20" s="155" customFormat="1" ht="18" customHeight="1" hidden="1">
      <c r="A249" s="13" t="s">
        <v>181</v>
      </c>
      <c r="B249" s="123">
        <f t="shared" si="98"/>
        <v>0</v>
      </c>
      <c r="C249" s="123">
        <f t="shared" si="98"/>
        <v>0</v>
      </c>
      <c r="D249" s="123">
        <f t="shared" si="98"/>
        <v>0</v>
      </c>
      <c r="E249" s="126">
        <v>0</v>
      </c>
      <c r="F249" s="126">
        <v>0</v>
      </c>
      <c r="G249" s="123">
        <f>SUM(F249-E249)</f>
        <v>0</v>
      </c>
      <c r="H249" s="126">
        <v>0</v>
      </c>
      <c r="I249" s="126">
        <v>0</v>
      </c>
      <c r="J249" s="123">
        <f>SUM(I249-H249)</f>
        <v>0</v>
      </c>
      <c r="K249" s="126">
        <v>0</v>
      </c>
      <c r="L249" s="126">
        <v>0</v>
      </c>
      <c r="M249" s="123">
        <f>SUM(L249-K249)</f>
        <v>0</v>
      </c>
      <c r="N249" s="126">
        <v>0</v>
      </c>
      <c r="O249" s="126">
        <v>0</v>
      </c>
      <c r="P249" s="123">
        <f>SUM(O249-N249)</f>
        <v>0</v>
      </c>
      <c r="Q249" s="126">
        <v>0</v>
      </c>
      <c r="R249" s="126">
        <v>0</v>
      </c>
      <c r="S249" s="123">
        <f>SUM(R249-Q249)</f>
        <v>0</v>
      </c>
      <c r="T249" s="16"/>
    </row>
    <row r="250" spans="1:20" s="155" customFormat="1" ht="18" customHeight="1">
      <c r="A250" s="11" t="s">
        <v>182</v>
      </c>
      <c r="B250" s="127">
        <f>SUM(B251,B259)</f>
        <v>94500</v>
      </c>
      <c r="C250" s="127">
        <f>SUM(C251,C259)</f>
        <v>94500</v>
      </c>
      <c r="D250" s="127">
        <f>SUM(D251,D259)</f>
        <v>0</v>
      </c>
      <c r="E250" s="127">
        <f aca="true" t="shared" si="99" ref="E250:S250">SUM(E251,E259)</f>
        <v>10500</v>
      </c>
      <c r="F250" s="127">
        <f t="shared" si="99"/>
        <v>10500</v>
      </c>
      <c r="G250" s="127">
        <f t="shared" si="99"/>
        <v>0</v>
      </c>
      <c r="H250" s="127">
        <f t="shared" si="99"/>
        <v>18000</v>
      </c>
      <c r="I250" s="127">
        <f t="shared" si="99"/>
        <v>18000</v>
      </c>
      <c r="J250" s="127">
        <f t="shared" si="99"/>
        <v>0</v>
      </c>
      <c r="K250" s="127">
        <f t="shared" si="99"/>
        <v>25800</v>
      </c>
      <c r="L250" s="127">
        <f t="shared" si="99"/>
        <v>25800</v>
      </c>
      <c r="M250" s="127">
        <f t="shared" si="99"/>
        <v>0</v>
      </c>
      <c r="N250" s="127">
        <f t="shared" si="99"/>
        <v>0</v>
      </c>
      <c r="O250" s="127">
        <f t="shared" si="99"/>
        <v>0</v>
      </c>
      <c r="P250" s="127">
        <f t="shared" si="99"/>
        <v>0</v>
      </c>
      <c r="Q250" s="127">
        <f t="shared" si="99"/>
        <v>40200</v>
      </c>
      <c r="R250" s="127">
        <f t="shared" si="99"/>
        <v>40200</v>
      </c>
      <c r="S250" s="127">
        <f t="shared" si="99"/>
        <v>0</v>
      </c>
      <c r="T250" s="16"/>
    </row>
    <row r="251" spans="1:20" ht="19.5">
      <c r="A251" s="11" t="s">
        <v>183</v>
      </c>
      <c r="B251" s="127">
        <f aca="true" t="shared" si="100" ref="B251:S251">SUM(B252,B255)</f>
        <v>76500</v>
      </c>
      <c r="C251" s="127">
        <f t="shared" si="100"/>
        <v>76500</v>
      </c>
      <c r="D251" s="127">
        <f>SUM(D252,D255)</f>
        <v>0</v>
      </c>
      <c r="E251" s="127">
        <f t="shared" si="100"/>
        <v>10500</v>
      </c>
      <c r="F251" s="127">
        <f t="shared" si="100"/>
        <v>10500</v>
      </c>
      <c r="G251" s="127">
        <f t="shared" si="100"/>
        <v>0</v>
      </c>
      <c r="H251" s="127">
        <f t="shared" si="100"/>
        <v>0</v>
      </c>
      <c r="I251" s="127">
        <f t="shared" si="100"/>
        <v>0</v>
      </c>
      <c r="J251" s="127">
        <f>SUM(J252,J255)</f>
        <v>0</v>
      </c>
      <c r="K251" s="127">
        <f t="shared" si="100"/>
        <v>25800</v>
      </c>
      <c r="L251" s="127">
        <f t="shared" si="100"/>
        <v>25800</v>
      </c>
      <c r="M251" s="127">
        <f t="shared" si="100"/>
        <v>0</v>
      </c>
      <c r="N251" s="127">
        <f t="shared" si="100"/>
        <v>0</v>
      </c>
      <c r="O251" s="127">
        <f t="shared" si="100"/>
        <v>0</v>
      </c>
      <c r="P251" s="127">
        <f>SUM(P252,P255)</f>
        <v>0</v>
      </c>
      <c r="Q251" s="127">
        <f t="shared" si="100"/>
        <v>40200</v>
      </c>
      <c r="R251" s="127">
        <f t="shared" si="100"/>
        <v>40200</v>
      </c>
      <c r="S251" s="127">
        <f t="shared" si="100"/>
        <v>0</v>
      </c>
      <c r="T251" s="16"/>
    </row>
    <row r="252" spans="1:20" ht="19.5">
      <c r="A252" s="11" t="s">
        <v>184</v>
      </c>
      <c r="B252" s="127">
        <f aca="true" t="shared" si="101" ref="B252:Q253">SUM(B253)</f>
        <v>25000</v>
      </c>
      <c r="C252" s="127">
        <f t="shared" si="101"/>
        <v>25000</v>
      </c>
      <c r="D252" s="127">
        <f t="shared" si="101"/>
        <v>0</v>
      </c>
      <c r="E252" s="127">
        <f t="shared" si="101"/>
        <v>0</v>
      </c>
      <c r="F252" s="127">
        <f t="shared" si="101"/>
        <v>0</v>
      </c>
      <c r="G252" s="127">
        <f t="shared" si="101"/>
        <v>0</v>
      </c>
      <c r="H252" s="127">
        <f t="shared" si="101"/>
        <v>0</v>
      </c>
      <c r="I252" s="127">
        <f t="shared" si="101"/>
        <v>0</v>
      </c>
      <c r="J252" s="127">
        <f t="shared" si="101"/>
        <v>0</v>
      </c>
      <c r="K252" s="127">
        <f t="shared" si="101"/>
        <v>25000</v>
      </c>
      <c r="L252" s="127">
        <f t="shared" si="101"/>
        <v>25000</v>
      </c>
      <c r="M252" s="127">
        <f t="shared" si="101"/>
        <v>0</v>
      </c>
      <c r="N252" s="127">
        <f t="shared" si="101"/>
        <v>0</v>
      </c>
      <c r="O252" s="127">
        <f t="shared" si="101"/>
        <v>0</v>
      </c>
      <c r="P252" s="127">
        <f t="shared" si="101"/>
        <v>0</v>
      </c>
      <c r="Q252" s="127">
        <f t="shared" si="101"/>
        <v>0</v>
      </c>
      <c r="R252" s="127">
        <f>SUM(R253)</f>
        <v>0</v>
      </c>
      <c r="S252" s="127">
        <f>SUM(S253)</f>
        <v>0</v>
      </c>
      <c r="T252" s="16"/>
    </row>
    <row r="253" spans="1:20" s="155" customFormat="1" ht="18" customHeight="1">
      <c r="A253" s="11" t="s">
        <v>185</v>
      </c>
      <c r="B253" s="127">
        <f t="shared" si="101"/>
        <v>25000</v>
      </c>
      <c r="C253" s="127">
        <f t="shared" si="101"/>
        <v>25000</v>
      </c>
      <c r="D253" s="127">
        <f t="shared" si="101"/>
        <v>0</v>
      </c>
      <c r="E253" s="127">
        <f t="shared" si="101"/>
        <v>0</v>
      </c>
      <c r="F253" s="127">
        <f t="shared" si="101"/>
        <v>0</v>
      </c>
      <c r="G253" s="127">
        <f t="shared" si="101"/>
        <v>0</v>
      </c>
      <c r="H253" s="127">
        <f t="shared" si="101"/>
        <v>0</v>
      </c>
      <c r="I253" s="127">
        <f t="shared" si="101"/>
        <v>0</v>
      </c>
      <c r="J253" s="127">
        <f t="shared" si="101"/>
        <v>0</v>
      </c>
      <c r="K253" s="127">
        <f t="shared" si="101"/>
        <v>25000</v>
      </c>
      <c r="L253" s="127">
        <f>SUM(L254)</f>
        <v>25000</v>
      </c>
      <c r="M253" s="127">
        <f t="shared" si="101"/>
        <v>0</v>
      </c>
      <c r="N253" s="127">
        <f>SUM(N254)</f>
        <v>0</v>
      </c>
      <c r="O253" s="127">
        <f>SUM(O254)</f>
        <v>0</v>
      </c>
      <c r="P253" s="127">
        <f>SUM(P254)</f>
        <v>0</v>
      </c>
      <c r="Q253" s="127">
        <f>SUM(Q254)</f>
        <v>0</v>
      </c>
      <c r="R253" s="127">
        <f>SUM(R254)</f>
        <v>0</v>
      </c>
      <c r="S253" s="127">
        <f>SUM(S254)</f>
        <v>0</v>
      </c>
      <c r="T253" s="16"/>
    </row>
    <row r="254" spans="1:20" s="155" customFormat="1" ht="18" customHeight="1">
      <c r="A254" s="12" t="s">
        <v>186</v>
      </c>
      <c r="B254" s="123">
        <f>SUM(E254,H254,K254,N254,Q254)</f>
        <v>25000</v>
      </c>
      <c r="C254" s="123">
        <f>SUM(F254,I254,L254,O254,R254)</f>
        <v>25000</v>
      </c>
      <c r="D254" s="123">
        <f>SUM(G254,J254,M254,P254,S254)</f>
        <v>0</v>
      </c>
      <c r="E254" s="126">
        <v>0</v>
      </c>
      <c r="F254" s="126">
        <v>0</v>
      </c>
      <c r="G254" s="123">
        <f>SUM(F254-E254)</f>
        <v>0</v>
      </c>
      <c r="H254" s="126">
        <v>0</v>
      </c>
      <c r="I254" s="126">
        <v>0</v>
      </c>
      <c r="J254" s="123">
        <f>SUM(I254-H254)</f>
        <v>0</v>
      </c>
      <c r="K254" s="126">
        <v>25000</v>
      </c>
      <c r="L254" s="126">
        <v>25000</v>
      </c>
      <c r="M254" s="123">
        <f>SUM(L254-K254)</f>
        <v>0</v>
      </c>
      <c r="N254" s="126">
        <v>0</v>
      </c>
      <c r="O254" s="126">
        <v>0</v>
      </c>
      <c r="P254" s="123">
        <f>SUM(O254-N254)</f>
        <v>0</v>
      </c>
      <c r="Q254" s="126">
        <v>0</v>
      </c>
      <c r="R254" s="126">
        <v>0</v>
      </c>
      <c r="S254" s="123">
        <f>SUM(R254-Q254)</f>
        <v>0</v>
      </c>
      <c r="T254" s="22"/>
    </row>
    <row r="255" spans="1:20" s="152" customFormat="1" ht="19.5">
      <c r="A255" s="11" t="s">
        <v>187</v>
      </c>
      <c r="B255" s="127">
        <f aca="true" t="shared" si="102" ref="B255:S255">SUM(B256,B257,B258)</f>
        <v>51500</v>
      </c>
      <c r="C255" s="127">
        <f t="shared" si="102"/>
        <v>51500</v>
      </c>
      <c r="D255" s="127">
        <f t="shared" si="102"/>
        <v>0</v>
      </c>
      <c r="E255" s="127">
        <f t="shared" si="102"/>
        <v>10500</v>
      </c>
      <c r="F255" s="127">
        <f t="shared" si="102"/>
        <v>10500</v>
      </c>
      <c r="G255" s="127">
        <f t="shared" si="102"/>
        <v>0</v>
      </c>
      <c r="H255" s="127">
        <f t="shared" si="102"/>
        <v>0</v>
      </c>
      <c r="I255" s="127">
        <f t="shared" si="102"/>
        <v>0</v>
      </c>
      <c r="J255" s="127">
        <f>SUM(J256,J257,J258)</f>
        <v>0</v>
      </c>
      <c r="K255" s="127">
        <f t="shared" si="102"/>
        <v>800</v>
      </c>
      <c r="L255" s="127">
        <f t="shared" si="102"/>
        <v>800</v>
      </c>
      <c r="M255" s="127">
        <f t="shared" si="102"/>
        <v>0</v>
      </c>
      <c r="N255" s="127">
        <f t="shared" si="102"/>
        <v>0</v>
      </c>
      <c r="O255" s="127">
        <f t="shared" si="102"/>
        <v>0</v>
      </c>
      <c r="P255" s="127">
        <f>SUM(P256,P257,P258)</f>
        <v>0</v>
      </c>
      <c r="Q255" s="127">
        <f t="shared" si="102"/>
        <v>40200</v>
      </c>
      <c r="R255" s="127">
        <f t="shared" si="102"/>
        <v>40200</v>
      </c>
      <c r="S255" s="127">
        <f t="shared" si="102"/>
        <v>0</v>
      </c>
      <c r="T255" s="16"/>
    </row>
    <row r="256" spans="1:20" s="152" customFormat="1" ht="19.5">
      <c r="A256" s="12" t="s">
        <v>188</v>
      </c>
      <c r="B256" s="123">
        <f aca="true" t="shared" si="103" ref="B256:D258">SUM(E256,H256,K256,N256,Q256)</f>
        <v>12000</v>
      </c>
      <c r="C256" s="123">
        <f t="shared" si="103"/>
        <v>12000</v>
      </c>
      <c r="D256" s="123">
        <f t="shared" si="103"/>
        <v>0</v>
      </c>
      <c r="E256" s="126">
        <v>6000</v>
      </c>
      <c r="F256" s="126">
        <v>6000</v>
      </c>
      <c r="G256" s="123">
        <f>SUM(F256-E256)</f>
        <v>0</v>
      </c>
      <c r="H256" s="126">
        <v>0</v>
      </c>
      <c r="I256" s="126">
        <v>0</v>
      </c>
      <c r="J256" s="123">
        <f>SUM(I256-H256)</f>
        <v>0</v>
      </c>
      <c r="K256" s="126">
        <v>800</v>
      </c>
      <c r="L256" s="126">
        <v>800</v>
      </c>
      <c r="M256" s="123">
        <f>SUM(L256-K256)</f>
        <v>0</v>
      </c>
      <c r="N256" s="126">
        <v>0</v>
      </c>
      <c r="O256" s="126">
        <v>0</v>
      </c>
      <c r="P256" s="123">
        <f>SUM(O256-N256)</f>
        <v>0</v>
      </c>
      <c r="Q256" s="126">
        <v>5200</v>
      </c>
      <c r="R256" s="126">
        <v>5200</v>
      </c>
      <c r="S256" s="123">
        <f>SUM(R256-Q256)</f>
        <v>0</v>
      </c>
      <c r="T256" s="16"/>
    </row>
    <row r="257" spans="1:20" s="152" customFormat="1" ht="19.5">
      <c r="A257" s="12" t="s">
        <v>189</v>
      </c>
      <c r="B257" s="123">
        <f t="shared" si="103"/>
        <v>4500</v>
      </c>
      <c r="C257" s="123">
        <f t="shared" si="103"/>
        <v>4500</v>
      </c>
      <c r="D257" s="123">
        <f t="shared" si="103"/>
        <v>0</v>
      </c>
      <c r="E257" s="126">
        <v>4500</v>
      </c>
      <c r="F257" s="126">
        <v>4500</v>
      </c>
      <c r="G257" s="123">
        <f>SUM(F257-E257)</f>
        <v>0</v>
      </c>
      <c r="H257" s="126">
        <v>0</v>
      </c>
      <c r="I257" s="126">
        <v>0</v>
      </c>
      <c r="J257" s="123">
        <f>SUM(I257-H257)</f>
        <v>0</v>
      </c>
      <c r="K257" s="126">
        <v>0</v>
      </c>
      <c r="L257" s="126">
        <v>0</v>
      </c>
      <c r="M257" s="123">
        <f>SUM(L257-K257)</f>
        <v>0</v>
      </c>
      <c r="N257" s="126">
        <v>0</v>
      </c>
      <c r="O257" s="126">
        <v>0</v>
      </c>
      <c r="P257" s="123">
        <f>SUM(O257-N257)</f>
        <v>0</v>
      </c>
      <c r="Q257" s="126">
        <v>0</v>
      </c>
      <c r="R257" s="126">
        <v>0</v>
      </c>
      <c r="S257" s="123">
        <f>SUM(R257-Q257)</f>
        <v>0</v>
      </c>
      <c r="T257" s="16"/>
    </row>
    <row r="258" spans="1:20" s="152" customFormat="1" ht="19.5">
      <c r="A258" s="12" t="s">
        <v>190</v>
      </c>
      <c r="B258" s="123">
        <f t="shared" si="103"/>
        <v>35000</v>
      </c>
      <c r="C258" s="123">
        <f t="shared" si="103"/>
        <v>35000</v>
      </c>
      <c r="D258" s="123">
        <f t="shared" si="103"/>
        <v>0</v>
      </c>
      <c r="E258" s="126">
        <v>0</v>
      </c>
      <c r="F258" s="126">
        <v>0</v>
      </c>
      <c r="G258" s="123">
        <f>SUM(F258-E258)</f>
        <v>0</v>
      </c>
      <c r="H258" s="126">
        <v>0</v>
      </c>
      <c r="I258" s="126">
        <v>0</v>
      </c>
      <c r="J258" s="123">
        <f>SUM(I258-H258)</f>
        <v>0</v>
      </c>
      <c r="K258" s="126">
        <v>0</v>
      </c>
      <c r="L258" s="126">
        <v>0</v>
      </c>
      <c r="M258" s="123">
        <f>SUM(L258-K258)</f>
        <v>0</v>
      </c>
      <c r="N258" s="126">
        <v>0</v>
      </c>
      <c r="O258" s="126">
        <v>0</v>
      </c>
      <c r="P258" s="123">
        <f>SUM(O258-N258)</f>
        <v>0</v>
      </c>
      <c r="Q258" s="126">
        <v>35000</v>
      </c>
      <c r="R258" s="126">
        <v>35000</v>
      </c>
      <c r="S258" s="123">
        <f>SUM(R258-Q258)</f>
        <v>0</v>
      </c>
      <c r="T258" s="16"/>
    </row>
    <row r="259" spans="1:20" s="152" customFormat="1" ht="19.5">
      <c r="A259" s="11" t="s">
        <v>12</v>
      </c>
      <c r="B259" s="127">
        <f>SUM(B260)</f>
        <v>18000</v>
      </c>
      <c r="C259" s="127">
        <f aca="true" t="shared" si="104" ref="C259:S260">SUM(C260)</f>
        <v>18000</v>
      </c>
      <c r="D259" s="127">
        <f t="shared" si="104"/>
        <v>0</v>
      </c>
      <c r="E259" s="127">
        <f t="shared" si="104"/>
        <v>0</v>
      </c>
      <c r="F259" s="127">
        <f t="shared" si="104"/>
        <v>0</v>
      </c>
      <c r="G259" s="127">
        <f t="shared" si="104"/>
        <v>0</v>
      </c>
      <c r="H259" s="127">
        <f t="shared" si="104"/>
        <v>18000</v>
      </c>
      <c r="I259" s="127">
        <f t="shared" si="104"/>
        <v>18000</v>
      </c>
      <c r="J259" s="127">
        <f t="shared" si="104"/>
        <v>0</v>
      </c>
      <c r="K259" s="127">
        <f t="shared" si="104"/>
        <v>0</v>
      </c>
      <c r="L259" s="127">
        <f t="shared" si="104"/>
        <v>0</v>
      </c>
      <c r="M259" s="127">
        <f t="shared" si="104"/>
        <v>0</v>
      </c>
      <c r="N259" s="127">
        <f t="shared" si="104"/>
        <v>0</v>
      </c>
      <c r="O259" s="127">
        <f t="shared" si="104"/>
        <v>0</v>
      </c>
      <c r="P259" s="127">
        <f t="shared" si="104"/>
        <v>0</v>
      </c>
      <c r="Q259" s="127">
        <f t="shared" si="104"/>
        <v>0</v>
      </c>
      <c r="R259" s="127">
        <f t="shared" si="104"/>
        <v>0</v>
      </c>
      <c r="S259" s="127">
        <f t="shared" si="104"/>
        <v>0</v>
      </c>
      <c r="T259" s="16"/>
    </row>
    <row r="260" spans="1:20" s="152" customFormat="1" ht="19.5">
      <c r="A260" s="11" t="s">
        <v>187</v>
      </c>
      <c r="B260" s="127">
        <f>SUM(B261)</f>
        <v>18000</v>
      </c>
      <c r="C260" s="127">
        <f t="shared" si="104"/>
        <v>18000</v>
      </c>
      <c r="D260" s="127">
        <f t="shared" si="104"/>
        <v>0</v>
      </c>
      <c r="E260" s="127">
        <f t="shared" si="104"/>
        <v>0</v>
      </c>
      <c r="F260" s="127">
        <f t="shared" si="104"/>
        <v>0</v>
      </c>
      <c r="G260" s="127">
        <f t="shared" si="104"/>
        <v>0</v>
      </c>
      <c r="H260" s="127">
        <f t="shared" si="104"/>
        <v>18000</v>
      </c>
      <c r="I260" s="127">
        <f t="shared" si="104"/>
        <v>18000</v>
      </c>
      <c r="J260" s="127">
        <f t="shared" si="104"/>
        <v>0</v>
      </c>
      <c r="K260" s="127">
        <f t="shared" si="104"/>
        <v>0</v>
      </c>
      <c r="L260" s="127">
        <f t="shared" si="104"/>
        <v>0</v>
      </c>
      <c r="M260" s="127">
        <f t="shared" si="104"/>
        <v>0</v>
      </c>
      <c r="N260" s="127">
        <f t="shared" si="104"/>
        <v>0</v>
      </c>
      <c r="O260" s="127">
        <f t="shared" si="104"/>
        <v>0</v>
      </c>
      <c r="P260" s="127">
        <f t="shared" si="104"/>
        <v>0</v>
      </c>
      <c r="Q260" s="127">
        <f t="shared" si="104"/>
        <v>0</v>
      </c>
      <c r="R260" s="127">
        <f t="shared" si="104"/>
        <v>0</v>
      </c>
      <c r="S260" s="127">
        <f t="shared" si="104"/>
        <v>0</v>
      </c>
      <c r="T260" s="16"/>
    </row>
    <row r="261" spans="1:20" s="152" customFormat="1" ht="19.5">
      <c r="A261" s="12" t="s">
        <v>191</v>
      </c>
      <c r="B261" s="123">
        <f>SUM(E261,H261,K261,N261,Q261)</f>
        <v>18000</v>
      </c>
      <c r="C261" s="123">
        <f>SUM(F261,I261,L261,O261,R261)</f>
        <v>18000</v>
      </c>
      <c r="D261" s="123">
        <f>SUM(G261,J261,M261,P261,S261)</f>
        <v>0</v>
      </c>
      <c r="E261" s="126">
        <v>0</v>
      </c>
      <c r="F261" s="126">
        <v>0</v>
      </c>
      <c r="G261" s="123">
        <f>SUM(F261-E261)</f>
        <v>0</v>
      </c>
      <c r="H261" s="126">
        <v>18000</v>
      </c>
      <c r="I261" s="126">
        <v>18000</v>
      </c>
      <c r="J261" s="123">
        <f>SUM(I261-H261)</f>
        <v>0</v>
      </c>
      <c r="K261" s="126">
        <v>0</v>
      </c>
      <c r="L261" s="126">
        <v>0</v>
      </c>
      <c r="M261" s="123">
        <f>SUM(L261-K261)</f>
        <v>0</v>
      </c>
      <c r="N261" s="126">
        <v>0</v>
      </c>
      <c r="O261" s="126">
        <v>0</v>
      </c>
      <c r="P261" s="123">
        <f>SUM(O261-N261)</f>
        <v>0</v>
      </c>
      <c r="Q261" s="126">
        <v>0</v>
      </c>
      <c r="R261" s="126">
        <v>0</v>
      </c>
      <c r="S261" s="123">
        <f>SUM(R261-Q261)</f>
        <v>0</v>
      </c>
      <c r="T261" s="16"/>
    </row>
    <row r="262" spans="1:20" s="152" customFormat="1" ht="19.5">
      <c r="A262" s="11" t="s">
        <v>192</v>
      </c>
      <c r="B262" s="127">
        <f>SUM(B263,B270)</f>
        <v>990000</v>
      </c>
      <c r="C262" s="127">
        <f>SUM(C263,C270)</f>
        <v>990000</v>
      </c>
      <c r="D262" s="127">
        <f>SUM(D263,D270)</f>
        <v>0</v>
      </c>
      <c r="E262" s="127">
        <f aca="true" t="shared" si="105" ref="E262:S262">SUM(E263,E270)</f>
        <v>208500</v>
      </c>
      <c r="F262" s="127">
        <f t="shared" si="105"/>
        <v>208500</v>
      </c>
      <c r="G262" s="127">
        <f t="shared" si="105"/>
        <v>0</v>
      </c>
      <c r="H262" s="127">
        <f t="shared" si="105"/>
        <v>15000</v>
      </c>
      <c r="I262" s="127">
        <f t="shared" si="105"/>
        <v>15000</v>
      </c>
      <c r="J262" s="127">
        <f t="shared" si="105"/>
        <v>0</v>
      </c>
      <c r="K262" s="127">
        <f t="shared" si="105"/>
        <v>231500</v>
      </c>
      <c r="L262" s="127">
        <f t="shared" si="105"/>
        <v>231500</v>
      </c>
      <c r="M262" s="127">
        <f t="shared" si="105"/>
        <v>0</v>
      </c>
      <c r="N262" s="127">
        <f t="shared" si="105"/>
        <v>0</v>
      </c>
      <c r="O262" s="127">
        <f t="shared" si="105"/>
        <v>0</v>
      </c>
      <c r="P262" s="127">
        <f t="shared" si="105"/>
        <v>0</v>
      </c>
      <c r="Q262" s="127">
        <f t="shared" si="105"/>
        <v>535000</v>
      </c>
      <c r="R262" s="127">
        <f t="shared" si="105"/>
        <v>535000</v>
      </c>
      <c r="S262" s="127">
        <f t="shared" si="105"/>
        <v>0</v>
      </c>
      <c r="T262" s="16"/>
    </row>
    <row r="263" spans="1:20" s="152" customFormat="1" ht="19.5">
      <c r="A263" s="11" t="s">
        <v>20</v>
      </c>
      <c r="B263" s="127">
        <f aca="true" t="shared" si="106" ref="B263:S263">SUM(B264)</f>
        <v>979000</v>
      </c>
      <c r="C263" s="127">
        <f t="shared" si="106"/>
        <v>979000</v>
      </c>
      <c r="D263" s="127">
        <f t="shared" si="106"/>
        <v>0</v>
      </c>
      <c r="E263" s="127">
        <f t="shared" si="106"/>
        <v>200000</v>
      </c>
      <c r="F263" s="127">
        <f t="shared" si="106"/>
        <v>200000</v>
      </c>
      <c r="G263" s="127">
        <f t="shared" si="106"/>
        <v>0</v>
      </c>
      <c r="H263" s="127">
        <f t="shared" si="106"/>
        <v>15000</v>
      </c>
      <c r="I263" s="127">
        <f t="shared" si="106"/>
        <v>15000</v>
      </c>
      <c r="J263" s="127">
        <f t="shared" si="106"/>
        <v>0</v>
      </c>
      <c r="K263" s="127">
        <f t="shared" si="106"/>
        <v>229000</v>
      </c>
      <c r="L263" s="127">
        <f t="shared" si="106"/>
        <v>229000</v>
      </c>
      <c r="M263" s="127">
        <f t="shared" si="106"/>
        <v>0</v>
      </c>
      <c r="N263" s="127">
        <f t="shared" si="106"/>
        <v>0</v>
      </c>
      <c r="O263" s="127">
        <f t="shared" si="106"/>
        <v>0</v>
      </c>
      <c r="P263" s="127">
        <f t="shared" si="106"/>
        <v>0</v>
      </c>
      <c r="Q263" s="127">
        <f t="shared" si="106"/>
        <v>535000</v>
      </c>
      <c r="R263" s="127">
        <f t="shared" si="106"/>
        <v>535000</v>
      </c>
      <c r="S263" s="127">
        <f t="shared" si="106"/>
        <v>0</v>
      </c>
      <c r="T263" s="16"/>
    </row>
    <row r="264" spans="1:20" s="152" customFormat="1" ht="19.5">
      <c r="A264" s="11" t="s">
        <v>193</v>
      </c>
      <c r="B264" s="127">
        <f>SUM(B265,B266,B267,B268,B269)</f>
        <v>979000</v>
      </c>
      <c r="C264" s="127">
        <f aca="true" t="shared" si="107" ref="C264:S264">SUM(C265,C266,C267,C268,C269)</f>
        <v>979000</v>
      </c>
      <c r="D264" s="127">
        <f>SUM(D265,D266,D267,D268,D269)</f>
        <v>0</v>
      </c>
      <c r="E264" s="127">
        <f t="shared" si="107"/>
        <v>200000</v>
      </c>
      <c r="F264" s="127">
        <f t="shared" si="107"/>
        <v>200000</v>
      </c>
      <c r="G264" s="127">
        <f t="shared" si="107"/>
        <v>0</v>
      </c>
      <c r="H264" s="127">
        <f t="shared" si="107"/>
        <v>15000</v>
      </c>
      <c r="I264" s="127">
        <f t="shared" si="107"/>
        <v>15000</v>
      </c>
      <c r="J264" s="127">
        <f t="shared" si="107"/>
        <v>0</v>
      </c>
      <c r="K264" s="127">
        <f t="shared" si="107"/>
        <v>229000</v>
      </c>
      <c r="L264" s="127">
        <f t="shared" si="107"/>
        <v>229000</v>
      </c>
      <c r="M264" s="127">
        <f t="shared" si="107"/>
        <v>0</v>
      </c>
      <c r="N264" s="127">
        <f t="shared" si="107"/>
        <v>0</v>
      </c>
      <c r="O264" s="127">
        <f t="shared" si="107"/>
        <v>0</v>
      </c>
      <c r="P264" s="127">
        <f t="shared" si="107"/>
        <v>0</v>
      </c>
      <c r="Q264" s="127">
        <f t="shared" si="107"/>
        <v>535000</v>
      </c>
      <c r="R264" s="127">
        <f t="shared" si="107"/>
        <v>535000</v>
      </c>
      <c r="S264" s="127">
        <f t="shared" si="107"/>
        <v>0</v>
      </c>
      <c r="T264" s="16"/>
    </row>
    <row r="265" spans="1:20" s="152" customFormat="1" ht="18" customHeight="1">
      <c r="A265" s="12" t="s">
        <v>194</v>
      </c>
      <c r="B265" s="123">
        <f aca="true" t="shared" si="108" ref="B265:D269">SUM(E265,H265,K265,N265,Q265)</f>
        <v>65000</v>
      </c>
      <c r="C265" s="123">
        <f t="shared" si="108"/>
        <v>65000</v>
      </c>
      <c r="D265" s="123">
        <f t="shared" si="108"/>
        <v>0</v>
      </c>
      <c r="E265" s="126">
        <v>0</v>
      </c>
      <c r="F265" s="126">
        <v>0</v>
      </c>
      <c r="G265" s="123">
        <f>SUM(F265-E265)</f>
        <v>0</v>
      </c>
      <c r="H265" s="126">
        <v>15000</v>
      </c>
      <c r="I265" s="126">
        <v>15000</v>
      </c>
      <c r="J265" s="123">
        <f>SUM(I265-H265)</f>
        <v>0</v>
      </c>
      <c r="K265" s="126">
        <v>0</v>
      </c>
      <c r="L265" s="126">
        <v>0</v>
      </c>
      <c r="M265" s="123">
        <f>SUM(L265-K265)</f>
        <v>0</v>
      </c>
      <c r="N265" s="126">
        <v>0</v>
      </c>
      <c r="O265" s="126">
        <v>0</v>
      </c>
      <c r="P265" s="123">
        <f>SUM(O265-N265)</f>
        <v>0</v>
      </c>
      <c r="Q265" s="126">
        <v>50000</v>
      </c>
      <c r="R265" s="126">
        <v>50000</v>
      </c>
      <c r="S265" s="123">
        <f>SUM(R265-Q265)</f>
        <v>0</v>
      </c>
      <c r="T265" s="16"/>
    </row>
    <row r="266" spans="1:20" s="152" customFormat="1" ht="18" customHeight="1">
      <c r="A266" s="12" t="s">
        <v>195</v>
      </c>
      <c r="B266" s="123">
        <f t="shared" si="108"/>
        <v>450000</v>
      </c>
      <c r="C266" s="123">
        <f t="shared" si="108"/>
        <v>450000</v>
      </c>
      <c r="D266" s="123">
        <f t="shared" si="108"/>
        <v>0</v>
      </c>
      <c r="E266" s="126">
        <v>0</v>
      </c>
      <c r="F266" s="126">
        <v>0</v>
      </c>
      <c r="G266" s="123">
        <f>SUM(F266-E266)</f>
        <v>0</v>
      </c>
      <c r="H266" s="126">
        <v>0</v>
      </c>
      <c r="I266" s="126">
        <v>0</v>
      </c>
      <c r="J266" s="123">
        <f>SUM(I266-H266)</f>
        <v>0</v>
      </c>
      <c r="K266" s="126">
        <v>0</v>
      </c>
      <c r="L266" s="126">
        <v>0</v>
      </c>
      <c r="M266" s="123">
        <f>SUM(L266-K266)</f>
        <v>0</v>
      </c>
      <c r="N266" s="126">
        <v>0</v>
      </c>
      <c r="O266" s="126">
        <v>0</v>
      </c>
      <c r="P266" s="123">
        <f>SUM(O266-N266)</f>
        <v>0</v>
      </c>
      <c r="Q266" s="126">
        <v>450000</v>
      </c>
      <c r="R266" s="126">
        <v>450000</v>
      </c>
      <c r="S266" s="123">
        <f>SUM(R266-Q266)</f>
        <v>0</v>
      </c>
      <c r="T266" s="16"/>
    </row>
    <row r="267" spans="1:20" s="152" customFormat="1" ht="19.5">
      <c r="A267" s="12" t="s">
        <v>196</v>
      </c>
      <c r="B267" s="123">
        <f t="shared" si="108"/>
        <v>300000</v>
      </c>
      <c r="C267" s="123">
        <f t="shared" si="108"/>
        <v>300000</v>
      </c>
      <c r="D267" s="123">
        <f t="shared" si="108"/>
        <v>0</v>
      </c>
      <c r="E267" s="126">
        <v>100000</v>
      </c>
      <c r="F267" s="126">
        <v>100000</v>
      </c>
      <c r="G267" s="123">
        <f>SUM(F267-E267)</f>
        <v>0</v>
      </c>
      <c r="H267" s="126">
        <v>0</v>
      </c>
      <c r="I267" s="126">
        <v>0</v>
      </c>
      <c r="J267" s="123">
        <f>SUM(I267-H267)</f>
        <v>0</v>
      </c>
      <c r="K267" s="126">
        <v>200000</v>
      </c>
      <c r="L267" s="126">
        <v>200000</v>
      </c>
      <c r="M267" s="123">
        <f>SUM(L267-K267)</f>
        <v>0</v>
      </c>
      <c r="N267" s="126">
        <v>0</v>
      </c>
      <c r="O267" s="126">
        <v>0</v>
      </c>
      <c r="P267" s="123">
        <f>SUM(O267-N267)</f>
        <v>0</v>
      </c>
      <c r="Q267" s="126">
        <v>0</v>
      </c>
      <c r="R267" s="126">
        <v>0</v>
      </c>
      <c r="S267" s="123">
        <f>SUM(R267-Q267)</f>
        <v>0</v>
      </c>
      <c r="T267" s="16"/>
    </row>
    <row r="268" spans="1:20" s="152" customFormat="1" ht="18" customHeight="1">
      <c r="A268" s="12" t="s">
        <v>197</v>
      </c>
      <c r="B268" s="123">
        <f t="shared" si="108"/>
        <v>129000</v>
      </c>
      <c r="C268" s="123">
        <f t="shared" si="108"/>
        <v>129000</v>
      </c>
      <c r="D268" s="123">
        <f t="shared" si="108"/>
        <v>0</v>
      </c>
      <c r="E268" s="126">
        <v>100000</v>
      </c>
      <c r="F268" s="126">
        <v>100000</v>
      </c>
      <c r="G268" s="123">
        <f>SUM(F268-E268)</f>
        <v>0</v>
      </c>
      <c r="H268" s="126">
        <v>0</v>
      </c>
      <c r="I268" s="126">
        <v>0</v>
      </c>
      <c r="J268" s="123">
        <f>SUM(I268-H268)</f>
        <v>0</v>
      </c>
      <c r="K268" s="126">
        <v>29000</v>
      </c>
      <c r="L268" s="126">
        <v>29000</v>
      </c>
      <c r="M268" s="123">
        <f>SUM(L268-K268)</f>
        <v>0</v>
      </c>
      <c r="N268" s="126">
        <v>0</v>
      </c>
      <c r="O268" s="126">
        <v>0</v>
      </c>
      <c r="P268" s="123">
        <f>SUM(O268-N268)</f>
        <v>0</v>
      </c>
      <c r="Q268" s="126">
        <v>0</v>
      </c>
      <c r="R268" s="126">
        <v>0</v>
      </c>
      <c r="S268" s="123">
        <f>SUM(R268-Q268)</f>
        <v>0</v>
      </c>
      <c r="T268" s="16"/>
    </row>
    <row r="269" spans="1:20" ht="19.5">
      <c r="A269" s="12" t="s">
        <v>198</v>
      </c>
      <c r="B269" s="123">
        <f t="shared" si="108"/>
        <v>35000</v>
      </c>
      <c r="C269" s="123">
        <f t="shared" si="108"/>
        <v>35000</v>
      </c>
      <c r="D269" s="123">
        <f t="shared" si="108"/>
        <v>0</v>
      </c>
      <c r="E269" s="126">
        <v>0</v>
      </c>
      <c r="F269" s="126">
        <v>0</v>
      </c>
      <c r="G269" s="123">
        <f>SUM(F269-E269)</f>
        <v>0</v>
      </c>
      <c r="H269" s="126">
        <v>0</v>
      </c>
      <c r="I269" s="126">
        <v>0</v>
      </c>
      <c r="J269" s="123">
        <f>SUM(I269-H269)</f>
        <v>0</v>
      </c>
      <c r="K269" s="126">
        <v>0</v>
      </c>
      <c r="L269" s="126">
        <v>0</v>
      </c>
      <c r="M269" s="123">
        <f>SUM(L269-K269)</f>
        <v>0</v>
      </c>
      <c r="N269" s="126">
        <v>0</v>
      </c>
      <c r="O269" s="126">
        <v>0</v>
      </c>
      <c r="P269" s="123">
        <f>SUM(O269-N269)</f>
        <v>0</v>
      </c>
      <c r="Q269" s="126">
        <v>35000</v>
      </c>
      <c r="R269" s="126">
        <v>35000</v>
      </c>
      <c r="S269" s="123">
        <f>SUM(R269-Q269)</f>
        <v>0</v>
      </c>
      <c r="T269" s="23"/>
    </row>
    <row r="270" spans="1:20" s="152" customFormat="1" ht="19.5">
      <c r="A270" s="11" t="s">
        <v>166</v>
      </c>
      <c r="B270" s="127">
        <f aca="true" t="shared" si="109" ref="B270:S270">SUM(B271)</f>
        <v>11000</v>
      </c>
      <c r="C270" s="127">
        <f t="shared" si="109"/>
        <v>11000</v>
      </c>
      <c r="D270" s="127">
        <f t="shared" si="109"/>
        <v>0</v>
      </c>
      <c r="E270" s="127">
        <f t="shared" si="109"/>
        <v>8500</v>
      </c>
      <c r="F270" s="127">
        <f t="shared" si="109"/>
        <v>8500</v>
      </c>
      <c r="G270" s="127">
        <f t="shared" si="109"/>
        <v>0</v>
      </c>
      <c r="H270" s="127">
        <f t="shared" si="109"/>
        <v>0</v>
      </c>
      <c r="I270" s="127">
        <f t="shared" si="109"/>
        <v>0</v>
      </c>
      <c r="J270" s="127">
        <f t="shared" si="109"/>
        <v>0</v>
      </c>
      <c r="K270" s="127">
        <f t="shared" si="109"/>
        <v>2500</v>
      </c>
      <c r="L270" s="127">
        <f>SUM(L271)</f>
        <v>2500</v>
      </c>
      <c r="M270" s="127">
        <f t="shared" si="109"/>
        <v>0</v>
      </c>
      <c r="N270" s="127">
        <f t="shared" si="109"/>
        <v>0</v>
      </c>
      <c r="O270" s="127">
        <f t="shared" si="109"/>
        <v>0</v>
      </c>
      <c r="P270" s="127">
        <f t="shared" si="109"/>
        <v>0</v>
      </c>
      <c r="Q270" s="127">
        <f t="shared" si="109"/>
        <v>0</v>
      </c>
      <c r="R270" s="127">
        <f t="shared" si="109"/>
        <v>0</v>
      </c>
      <c r="S270" s="127">
        <f t="shared" si="109"/>
        <v>0</v>
      </c>
      <c r="T270" s="16"/>
    </row>
    <row r="271" spans="1:20" s="152" customFormat="1" ht="19.5">
      <c r="A271" s="11" t="s">
        <v>199</v>
      </c>
      <c r="B271" s="127">
        <f>SUM(B272,B273,B274,B275,B276,B277,B278)</f>
        <v>11000</v>
      </c>
      <c r="C271" s="127">
        <f aca="true" t="shared" si="110" ref="C271:S271">SUM(C272,C273,C274,C275,C276,C277,C278)</f>
        <v>11000</v>
      </c>
      <c r="D271" s="127">
        <f t="shared" si="110"/>
        <v>0</v>
      </c>
      <c r="E271" s="127">
        <f t="shared" si="110"/>
        <v>8500</v>
      </c>
      <c r="F271" s="127">
        <f t="shared" si="110"/>
        <v>8500</v>
      </c>
      <c r="G271" s="127">
        <f t="shared" si="110"/>
        <v>0</v>
      </c>
      <c r="H271" s="127">
        <f t="shared" si="110"/>
        <v>0</v>
      </c>
      <c r="I271" s="127">
        <f t="shared" si="110"/>
        <v>0</v>
      </c>
      <c r="J271" s="127">
        <f t="shared" si="110"/>
        <v>0</v>
      </c>
      <c r="K271" s="127">
        <f t="shared" si="110"/>
        <v>2500</v>
      </c>
      <c r="L271" s="127">
        <f t="shared" si="110"/>
        <v>2500</v>
      </c>
      <c r="M271" s="127">
        <f t="shared" si="110"/>
        <v>0</v>
      </c>
      <c r="N271" s="127">
        <f t="shared" si="110"/>
        <v>0</v>
      </c>
      <c r="O271" s="127">
        <f t="shared" si="110"/>
        <v>0</v>
      </c>
      <c r="P271" s="127">
        <f t="shared" si="110"/>
        <v>0</v>
      </c>
      <c r="Q271" s="127">
        <f t="shared" si="110"/>
        <v>0</v>
      </c>
      <c r="R271" s="127">
        <f t="shared" si="110"/>
        <v>0</v>
      </c>
      <c r="S271" s="127">
        <f t="shared" si="110"/>
        <v>0</v>
      </c>
      <c r="T271" s="16"/>
    </row>
    <row r="272" spans="1:20" s="152" customFormat="1" ht="19.5">
      <c r="A272" s="12" t="s">
        <v>200</v>
      </c>
      <c r="B272" s="123">
        <f aca="true" t="shared" si="111" ref="B272:D278">SUM(E272,H272,K272,N272,Q272)</f>
        <v>2000</v>
      </c>
      <c r="C272" s="123">
        <f t="shared" si="111"/>
        <v>2000</v>
      </c>
      <c r="D272" s="123">
        <f t="shared" si="111"/>
        <v>0</v>
      </c>
      <c r="E272" s="126">
        <v>2000</v>
      </c>
      <c r="F272" s="126">
        <v>2000</v>
      </c>
      <c r="G272" s="123">
        <f aca="true" t="shared" si="112" ref="G272:G277">SUM(F272-E272)</f>
        <v>0</v>
      </c>
      <c r="H272" s="126">
        <v>0</v>
      </c>
      <c r="I272" s="126">
        <v>0</v>
      </c>
      <c r="J272" s="123">
        <f aca="true" t="shared" si="113" ref="J272:J277">SUM(I272-H272)</f>
        <v>0</v>
      </c>
      <c r="K272" s="126">
        <v>0</v>
      </c>
      <c r="L272" s="126">
        <v>0</v>
      </c>
      <c r="M272" s="123">
        <f aca="true" t="shared" si="114" ref="M272:M277">SUM(L272-K272)</f>
        <v>0</v>
      </c>
      <c r="N272" s="126">
        <v>0</v>
      </c>
      <c r="O272" s="126">
        <v>0</v>
      </c>
      <c r="P272" s="123">
        <f aca="true" t="shared" si="115" ref="P272:P277">SUM(O272-N272)</f>
        <v>0</v>
      </c>
      <c r="Q272" s="126">
        <v>0</v>
      </c>
      <c r="R272" s="126">
        <v>0</v>
      </c>
      <c r="S272" s="123">
        <f aca="true" t="shared" si="116" ref="S272:S277">SUM(R272-Q272)</f>
        <v>0</v>
      </c>
      <c r="T272" s="16"/>
    </row>
    <row r="273" spans="1:20" s="152" customFormat="1" ht="19.5">
      <c r="A273" s="12" t="s">
        <v>201</v>
      </c>
      <c r="B273" s="123">
        <f t="shared" si="111"/>
        <v>3000</v>
      </c>
      <c r="C273" s="123">
        <f t="shared" si="111"/>
        <v>3000</v>
      </c>
      <c r="D273" s="123">
        <f t="shared" si="111"/>
        <v>0</v>
      </c>
      <c r="E273" s="126">
        <v>3000</v>
      </c>
      <c r="F273" s="126">
        <v>3000</v>
      </c>
      <c r="G273" s="123">
        <f t="shared" si="112"/>
        <v>0</v>
      </c>
      <c r="H273" s="126">
        <v>0</v>
      </c>
      <c r="I273" s="126">
        <v>0</v>
      </c>
      <c r="J273" s="123">
        <f t="shared" si="113"/>
        <v>0</v>
      </c>
      <c r="K273" s="126">
        <v>0</v>
      </c>
      <c r="L273" s="126">
        <v>0</v>
      </c>
      <c r="M273" s="123">
        <f t="shared" si="114"/>
        <v>0</v>
      </c>
      <c r="N273" s="126">
        <v>0</v>
      </c>
      <c r="O273" s="126">
        <v>0</v>
      </c>
      <c r="P273" s="123">
        <f t="shared" si="115"/>
        <v>0</v>
      </c>
      <c r="Q273" s="126">
        <v>0</v>
      </c>
      <c r="R273" s="126">
        <v>0</v>
      </c>
      <c r="S273" s="123">
        <f t="shared" si="116"/>
        <v>0</v>
      </c>
      <c r="T273" s="16"/>
    </row>
    <row r="274" spans="1:20" s="152" customFormat="1" ht="19.5">
      <c r="A274" s="12" t="s">
        <v>202</v>
      </c>
      <c r="B274" s="123">
        <f t="shared" si="111"/>
        <v>1000</v>
      </c>
      <c r="C274" s="123">
        <f t="shared" si="111"/>
        <v>1000</v>
      </c>
      <c r="D274" s="123">
        <f t="shared" si="111"/>
        <v>0</v>
      </c>
      <c r="E274" s="126">
        <v>1000</v>
      </c>
      <c r="F274" s="126">
        <v>1000</v>
      </c>
      <c r="G274" s="123">
        <f t="shared" si="112"/>
        <v>0</v>
      </c>
      <c r="H274" s="126">
        <v>0</v>
      </c>
      <c r="I274" s="126">
        <v>0</v>
      </c>
      <c r="J274" s="123">
        <f t="shared" si="113"/>
        <v>0</v>
      </c>
      <c r="K274" s="126">
        <v>0</v>
      </c>
      <c r="L274" s="126">
        <v>0</v>
      </c>
      <c r="M274" s="123">
        <f t="shared" si="114"/>
        <v>0</v>
      </c>
      <c r="N274" s="126">
        <v>0</v>
      </c>
      <c r="O274" s="126">
        <v>0</v>
      </c>
      <c r="P274" s="123">
        <f t="shared" si="115"/>
        <v>0</v>
      </c>
      <c r="Q274" s="126">
        <v>0</v>
      </c>
      <c r="R274" s="126">
        <v>0</v>
      </c>
      <c r="S274" s="123">
        <f t="shared" si="116"/>
        <v>0</v>
      </c>
      <c r="T274" s="16"/>
    </row>
    <row r="275" spans="1:20" s="152" customFormat="1" ht="19.5">
      <c r="A275" s="12" t="s">
        <v>203</v>
      </c>
      <c r="B275" s="123">
        <f t="shared" si="111"/>
        <v>500</v>
      </c>
      <c r="C275" s="123">
        <f t="shared" si="111"/>
        <v>500</v>
      </c>
      <c r="D275" s="123">
        <f t="shared" si="111"/>
        <v>0</v>
      </c>
      <c r="E275" s="126">
        <v>500</v>
      </c>
      <c r="F275" s="126">
        <v>500</v>
      </c>
      <c r="G275" s="123">
        <f t="shared" si="112"/>
        <v>0</v>
      </c>
      <c r="H275" s="126">
        <v>0</v>
      </c>
      <c r="I275" s="126">
        <v>0</v>
      </c>
      <c r="J275" s="123">
        <f t="shared" si="113"/>
        <v>0</v>
      </c>
      <c r="K275" s="126">
        <v>0</v>
      </c>
      <c r="L275" s="126">
        <v>0</v>
      </c>
      <c r="M275" s="123">
        <f t="shared" si="114"/>
        <v>0</v>
      </c>
      <c r="N275" s="126">
        <v>0</v>
      </c>
      <c r="O275" s="126">
        <v>0</v>
      </c>
      <c r="P275" s="123">
        <f t="shared" si="115"/>
        <v>0</v>
      </c>
      <c r="Q275" s="126">
        <v>0</v>
      </c>
      <c r="R275" s="126">
        <v>0</v>
      </c>
      <c r="S275" s="123">
        <f t="shared" si="116"/>
        <v>0</v>
      </c>
      <c r="T275" s="16"/>
    </row>
    <row r="276" spans="1:20" ht="19.5">
      <c r="A276" s="12" t="s">
        <v>204</v>
      </c>
      <c r="B276" s="123">
        <f t="shared" si="111"/>
        <v>1000</v>
      </c>
      <c r="C276" s="123">
        <f t="shared" si="111"/>
        <v>1000</v>
      </c>
      <c r="D276" s="123">
        <f t="shared" si="111"/>
        <v>0</v>
      </c>
      <c r="E276" s="126">
        <v>1000</v>
      </c>
      <c r="F276" s="126">
        <v>1000</v>
      </c>
      <c r="G276" s="123">
        <f t="shared" si="112"/>
        <v>0</v>
      </c>
      <c r="H276" s="126">
        <v>0</v>
      </c>
      <c r="I276" s="126">
        <v>0</v>
      </c>
      <c r="J276" s="123">
        <f t="shared" si="113"/>
        <v>0</v>
      </c>
      <c r="K276" s="126">
        <v>0</v>
      </c>
      <c r="L276" s="126">
        <v>0</v>
      </c>
      <c r="M276" s="123">
        <f t="shared" si="114"/>
        <v>0</v>
      </c>
      <c r="N276" s="126">
        <v>0</v>
      </c>
      <c r="O276" s="126">
        <v>0</v>
      </c>
      <c r="P276" s="123">
        <f t="shared" si="115"/>
        <v>0</v>
      </c>
      <c r="Q276" s="126">
        <v>0</v>
      </c>
      <c r="R276" s="126">
        <v>0</v>
      </c>
      <c r="S276" s="123">
        <f t="shared" si="116"/>
        <v>0</v>
      </c>
      <c r="T276" s="23"/>
    </row>
    <row r="277" spans="1:20" ht="19.5">
      <c r="A277" s="12" t="s">
        <v>205</v>
      </c>
      <c r="B277" s="123">
        <f t="shared" si="111"/>
        <v>1000</v>
      </c>
      <c r="C277" s="123">
        <f t="shared" si="111"/>
        <v>1000</v>
      </c>
      <c r="D277" s="123">
        <f t="shared" si="111"/>
        <v>0</v>
      </c>
      <c r="E277" s="126">
        <v>1000</v>
      </c>
      <c r="F277" s="126">
        <v>1000</v>
      </c>
      <c r="G277" s="123">
        <f t="shared" si="112"/>
        <v>0</v>
      </c>
      <c r="H277" s="126">
        <v>0</v>
      </c>
      <c r="I277" s="126">
        <v>0</v>
      </c>
      <c r="J277" s="123">
        <f t="shared" si="113"/>
        <v>0</v>
      </c>
      <c r="K277" s="126">
        <v>0</v>
      </c>
      <c r="L277" s="126">
        <v>0</v>
      </c>
      <c r="M277" s="123">
        <f t="shared" si="114"/>
        <v>0</v>
      </c>
      <c r="N277" s="126">
        <v>0</v>
      </c>
      <c r="O277" s="126">
        <v>0</v>
      </c>
      <c r="P277" s="123">
        <f t="shared" si="115"/>
        <v>0</v>
      </c>
      <c r="Q277" s="126">
        <v>0</v>
      </c>
      <c r="R277" s="126">
        <v>0</v>
      </c>
      <c r="S277" s="123">
        <f t="shared" si="116"/>
        <v>0</v>
      </c>
      <c r="T277" s="23"/>
    </row>
    <row r="278" spans="1:20" s="152" customFormat="1" ht="18" customHeight="1">
      <c r="A278" s="12" t="s">
        <v>221</v>
      </c>
      <c r="B278" s="123">
        <f t="shared" si="111"/>
        <v>2500</v>
      </c>
      <c r="C278" s="123">
        <f t="shared" si="111"/>
        <v>2500</v>
      </c>
      <c r="D278" s="123">
        <f t="shared" si="111"/>
        <v>0</v>
      </c>
      <c r="E278" s="126">
        <v>0</v>
      </c>
      <c r="F278" s="126">
        <v>0</v>
      </c>
      <c r="G278" s="123">
        <f>SUM(F278-E278)</f>
        <v>0</v>
      </c>
      <c r="H278" s="126">
        <v>0</v>
      </c>
      <c r="I278" s="126">
        <v>0</v>
      </c>
      <c r="J278" s="123">
        <f>SUM(I278-H278)</f>
        <v>0</v>
      </c>
      <c r="K278" s="126">
        <v>2500</v>
      </c>
      <c r="L278" s="126">
        <v>2500</v>
      </c>
      <c r="M278" s="123">
        <f>SUM(L278-K278)</f>
        <v>0</v>
      </c>
      <c r="N278" s="126">
        <v>0</v>
      </c>
      <c r="O278" s="126">
        <v>0</v>
      </c>
      <c r="P278" s="123">
        <f>SUM(O278-N278)</f>
        <v>0</v>
      </c>
      <c r="Q278" s="126">
        <v>0</v>
      </c>
      <c r="R278" s="126">
        <v>0</v>
      </c>
      <c r="S278" s="123">
        <f>SUM(R278-Q278)</f>
        <v>0</v>
      </c>
      <c r="T278" s="16"/>
    </row>
    <row r="279" spans="1:20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ht="20.25">
      <c r="A281" s="130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s="157" customFormat="1" ht="19.5" hidden="1">
      <c r="A284" s="24" t="s">
        <v>206</v>
      </c>
      <c r="B284" s="24"/>
      <c r="C284" s="24" t="s">
        <v>207</v>
      </c>
      <c r="D284" s="24"/>
      <c r="E284" s="24"/>
      <c r="F284" s="24"/>
      <c r="G284" s="24"/>
      <c r="H284" s="24"/>
      <c r="I284" s="24"/>
      <c r="J284" s="24"/>
      <c r="K284" s="24"/>
      <c r="L284" s="24" t="s">
        <v>208</v>
      </c>
      <c r="M284" s="24"/>
      <c r="N284" s="24"/>
      <c r="O284" s="25"/>
      <c r="P284" s="24"/>
      <c r="Q284" s="24"/>
      <c r="R284" s="24"/>
      <c r="S284" s="25"/>
      <c r="T284" s="24"/>
    </row>
    <row r="285" spans="1:20" s="157" customFormat="1" ht="19.5" hidden="1">
      <c r="A285" s="24" t="s">
        <v>209</v>
      </c>
      <c r="B285" s="24" t="s">
        <v>210</v>
      </c>
      <c r="C285" s="24"/>
      <c r="D285" s="24" t="s">
        <v>211</v>
      </c>
      <c r="E285" s="24"/>
      <c r="F285" s="24"/>
      <c r="G285" s="24"/>
      <c r="H285" s="24"/>
      <c r="I285" s="24"/>
      <c r="J285" s="24"/>
      <c r="K285" s="24"/>
      <c r="L285" s="25"/>
      <c r="M285" s="25"/>
      <c r="N285" s="24"/>
      <c r="O285" s="25" t="s">
        <v>212</v>
      </c>
      <c r="P285" s="24"/>
      <c r="Q285" s="24"/>
      <c r="R285" s="24"/>
      <c r="S285" s="24"/>
      <c r="T285" s="24"/>
    </row>
    <row r="286" spans="1:20" s="157" customFormat="1" ht="19.5" hidden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5"/>
      <c r="M286" s="25"/>
      <c r="N286" s="25"/>
      <c r="O286" s="25"/>
      <c r="P286" s="24"/>
      <c r="Q286" s="24"/>
      <c r="R286" s="24"/>
      <c r="S286" s="24"/>
      <c r="T286" s="24"/>
    </row>
    <row r="287" spans="1:20" s="157" customFormat="1" ht="19.5" hidden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5"/>
      <c r="M287" s="25"/>
      <c r="N287" s="25"/>
      <c r="O287" s="25"/>
      <c r="P287" s="24"/>
      <c r="Q287" s="24"/>
      <c r="R287" s="24"/>
      <c r="S287" s="24"/>
      <c r="T287" s="24"/>
    </row>
    <row r="288" spans="1:20" s="157" customFormat="1" ht="19.5" hidden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5"/>
      <c r="M288" s="25"/>
      <c r="N288" s="25"/>
      <c r="O288" s="25"/>
      <c r="P288" s="24"/>
      <c r="Q288" s="24"/>
      <c r="R288" s="24"/>
      <c r="S288" s="24"/>
      <c r="T288" s="24"/>
    </row>
    <row r="289" spans="1:20" s="157" customFormat="1" ht="19.5" hidden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5"/>
      <c r="M289" s="25"/>
      <c r="N289" s="25"/>
      <c r="O289" s="25"/>
      <c r="P289" s="24"/>
      <c r="Q289" s="24"/>
      <c r="R289" s="24"/>
      <c r="S289" s="24"/>
      <c r="T289" s="24"/>
    </row>
    <row r="290" spans="1:20" s="157" customFormat="1" ht="19.5" hidden="1">
      <c r="A290" s="24" t="s">
        <v>213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5" t="s">
        <v>214</v>
      </c>
      <c r="M290" s="25"/>
      <c r="N290" s="25"/>
      <c r="O290" s="25"/>
      <c r="P290" s="23"/>
      <c r="Q290" s="24"/>
      <c r="R290" s="24"/>
      <c r="S290" s="24"/>
      <c r="T290" s="24"/>
    </row>
    <row r="291" spans="1:20" s="157" customFormat="1" ht="19.5" hidden="1">
      <c r="A291" s="24" t="s">
        <v>215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5" t="s">
        <v>216</v>
      </c>
      <c r="M291" s="25"/>
      <c r="N291" s="25"/>
      <c r="O291" s="25"/>
      <c r="P291" s="24"/>
      <c r="Q291" s="24"/>
      <c r="R291" s="24"/>
      <c r="S291" s="24"/>
      <c r="T291" s="24"/>
    </row>
    <row r="292" spans="1:20" s="157" customFormat="1" ht="19.5" hidden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5"/>
      <c r="M292" s="25"/>
      <c r="N292" s="25" t="s">
        <v>217</v>
      </c>
      <c r="O292" s="25"/>
      <c r="P292" s="24"/>
      <c r="Q292" s="24"/>
      <c r="R292" s="24"/>
      <c r="S292" s="24"/>
      <c r="T292" s="24"/>
    </row>
    <row r="293" spans="1:20" s="157" customFormat="1" ht="18" hidden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s="157" customFormat="1" ht="18" hidden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s="158" customFormat="1" ht="18" hidden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</row>
    <row r="296" spans="1:20" s="158" customFormat="1" ht="18" hidden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</row>
    <row r="297" spans="1:20" s="159" customFormat="1" ht="18" hidden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</row>
    <row r="298" spans="1:20" s="159" customFormat="1" ht="18" hidden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</row>
    <row r="299" spans="1:20" s="159" customFormat="1" ht="18" hidden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</row>
    <row r="300" spans="1:20" s="159" customFormat="1" ht="18" hidden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</row>
    <row r="301" spans="1:20" s="159" customFormat="1" ht="18" hidden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</row>
    <row r="302" spans="1:20" s="159" customFormat="1" ht="18" hidden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</row>
    <row r="303" spans="1:20" s="159" customFormat="1" ht="18" hidden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</row>
    <row r="304" spans="1:20" s="159" customFormat="1" ht="18" hidden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</row>
    <row r="305" spans="1:20" s="159" customFormat="1" ht="18" hidden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</row>
    <row r="306" spans="1:20" s="159" customFormat="1" ht="18" hidden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</row>
    <row r="307" spans="1:20" s="159" customFormat="1" ht="18" hidden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</row>
    <row r="308" spans="1:20" s="159" customFormat="1" ht="18" hidden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</row>
    <row r="309" spans="1:20" ht="12.75" hidden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ht="12.75" hidden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ht="12.75" hidden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1:20" ht="12.75" hidden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1:20" ht="12.75" hidden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1:20" ht="12.75" hidden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t="12.75" hidden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1:20" ht="12.75" hidden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1:20" ht="12.75" hidden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1:20" ht="12.75" hidden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1:20" ht="12.75" hidden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1:20" ht="12.75" hidden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ht="12.75" hidden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1:20" ht="12.75" hidden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ht="12.75" hidden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1:20" ht="12.75" hidden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0" ht="12.75" hidden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0" ht="12.75" hidden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1:20" ht="12.75" hidden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1:20" ht="12.75" hidden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1:20" ht="12.75" hidden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ht="12.75" hidden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0" ht="12.75" hidden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ht="12.75" hidden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ht="12.75" hidden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1:20" ht="12.75" hidden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t="12.75" hidden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t="12.75" hidden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t="12.75" hidden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</row>
    <row r="338" spans="1:20" ht="12.75" hidden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ht="12.75" hidden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</row>
    <row r="340" spans="1:20" ht="12.75" hidden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</row>
    <row r="341" spans="1:20" ht="12.75" hidden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</row>
    <row r="342" spans="1:20" ht="12.75" hidden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</row>
    <row r="343" spans="1:20" ht="12.75" hidden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</row>
    <row r="344" spans="1:20" ht="12.75" hidden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</row>
    <row r="345" spans="1:20" ht="12.75" hidden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</row>
    <row r="346" spans="1:20" ht="12.75" hidden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</row>
    <row r="347" spans="1:20" ht="12.75" hidden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1:20" ht="12.75" hidden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ht="12.75" hidden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ht="12.75" hidden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ht="12.75" hidden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1:20" ht="12.75" hidden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1:20" ht="12.75" hidden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1:20" ht="12.75" hidden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</row>
    <row r="355" spans="1:20" ht="12.75" hidden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</row>
    <row r="356" spans="1:20" ht="12.75" hidden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</row>
    <row r="357" spans="1:20" ht="12.75" hidden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</row>
    <row r="358" spans="1:20" ht="12.75" hidden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</row>
    <row r="359" spans="1:20" ht="12.75" hidden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1:20" ht="12.75" hidden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</row>
    <row r="361" spans="1:20" ht="12.75" hidden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</row>
    <row r="362" spans="1:20" ht="12.75" hidden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1:20" ht="12.75" hidden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1:20" ht="12.75" hidden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</row>
    <row r="365" spans="1:20" ht="12.75" hidden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</row>
    <row r="366" spans="1:20" ht="12.75" hidden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</row>
    <row r="367" spans="1:20" ht="12.75" hidden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1:20" ht="12.75" hidden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1:20" ht="12.75" hidden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1:20" ht="12.75" hidden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</row>
    <row r="371" spans="1:20" ht="12.75" hidden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</row>
    <row r="372" spans="1:20" ht="12.75" hidden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1:20" ht="12.75" hidden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1:20" ht="12.75" hidden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1:20" ht="12.75" hidden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1:20" ht="12.75" hidden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1:20" ht="12.75" hidden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1:20" ht="12.75" hidden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</row>
    <row r="379" spans="1:20" ht="12.75" hidden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</row>
    <row r="380" spans="1:20" ht="12.75" hidden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1:20" ht="12.75" hidden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</row>
    <row r="382" spans="1:20" ht="12.75" hidden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</row>
    <row r="383" spans="1:20" ht="12.75" hidden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</row>
    <row r="384" spans="1:20" ht="12.75" hidden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</row>
    <row r="385" spans="1:20" ht="12.75" hidden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1:20" ht="12.75" hidden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1:20" ht="12.75" hidden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</row>
    <row r="388" spans="1:20" ht="12.75" hidden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</row>
    <row r="389" spans="1:20" ht="12.75" hidden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1:20" ht="12.75" hidden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1:20" ht="12.75" hidden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1:20" ht="12.75" hidden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</row>
    <row r="393" spans="1:20" ht="12.75" hidden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1:20" ht="12.75" hidden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1:20" ht="12.75" hidden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1:20" ht="12.75" hidden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</row>
    <row r="397" spans="1:20" ht="12.75" hidden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</row>
    <row r="398" spans="1:20" ht="12.75" hidden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</row>
    <row r="399" spans="1:20" ht="12.75" hidden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</row>
    <row r="400" spans="1:20" ht="12.75" hidden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</row>
    <row r="401" spans="1:20" ht="12.75" hidden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</row>
    <row r="402" spans="1:20" ht="12.75" hidden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1:20" ht="12.75" hidden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1:20" ht="12.75" hidden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1:20" ht="12.75" hidden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1:20" ht="12.75" hidden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1:20" ht="12.75" hidden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1:20" ht="12.75" hidden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1:20" ht="12.75" hidden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1:20" ht="12.75" hidden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</row>
    <row r="411" spans="1:20" ht="12.75" hidden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</row>
    <row r="412" spans="1:20" ht="12.75" hidden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1:20" ht="12.75" hidden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1:20" ht="12.75" hidden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1:20" ht="12.75" hidden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1:20" ht="12.75" hidden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1:20" ht="12.75" hidden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1:20" ht="12.75" hidden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1:20" ht="12.75" hidden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1:20" ht="12.75" hidden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</row>
    <row r="421" spans="1:20" ht="12.75" hidden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</row>
    <row r="422" spans="1:20" ht="12.75" hidden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</row>
    <row r="423" spans="1:20" ht="12.75" hidden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1:20" ht="12.75" hidden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1:20" ht="12.75" hidden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1:20" ht="12.75" hidden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1:20" ht="12.75" hidden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1:20" ht="12.75" hidden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</row>
    <row r="429" spans="1:20" ht="12.75" hidden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</row>
    <row r="430" spans="1:20" ht="12.75" hidden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</row>
    <row r="431" spans="1:20" ht="12.75" hidden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</row>
    <row r="432" spans="1:20" ht="12.75" hidden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</row>
    <row r="433" spans="1:20" ht="12.75" hidden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</row>
    <row r="434" spans="1:20" ht="12.75" hidden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</row>
    <row r="435" spans="1:20" ht="12.75" hidden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</row>
    <row r="436" spans="1:20" ht="12.75" hidden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1:20" ht="12.75" hidden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1:20" ht="12.75" hidden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1:20" ht="12.75" hidden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1:20" ht="12.75" hidden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1:20" ht="12.75" hidden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1:20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1:20" ht="12.75" hidden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1:20" ht="12.75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</row>
    <row r="445" spans="1:20" ht="12.75" hidden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</row>
    <row r="446" spans="1:20" ht="12.75" hidden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</row>
    <row r="447" spans="1:20" ht="12.75" hidden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</row>
    <row r="448" spans="1:20" ht="12.75" hidden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</row>
    <row r="449" spans="1:20" ht="12.75" hidden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</row>
    <row r="450" spans="1:20" ht="12.75" hidden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</row>
    <row r="451" spans="1:20" ht="12.75" hidden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1:20" ht="12.75" hidden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</row>
    <row r="453" spans="1:20" ht="12.75" hidden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</row>
    <row r="454" spans="1:20" ht="12.75" hidden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</row>
    <row r="455" spans="1:20" ht="12.75" hidden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</row>
    <row r="456" spans="1:20" ht="12.75" hidden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</row>
    <row r="457" spans="1:20" ht="12.75" hidden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</row>
    <row r="458" spans="1:20" ht="12.75" hidden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</row>
    <row r="459" spans="1:20" ht="12.75" hidden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</row>
    <row r="460" spans="1:20" ht="12.75" hidden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1:20" ht="12.75" hidden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1:20" ht="12.75" hidden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1:20" ht="12.75" hidden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1:20" ht="12.75" hidden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1:20" ht="12.75" hidden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1:20" ht="12.75" hidden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1:20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1:20" ht="1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143" t="s">
        <v>268</v>
      </c>
      <c r="O468" s="23"/>
      <c r="P468" s="23"/>
      <c r="Q468" s="23"/>
      <c r="R468" s="23"/>
      <c r="S468" s="23"/>
      <c r="T468" s="23"/>
    </row>
    <row r="469" spans="1:20" ht="1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143" t="s">
        <v>269</v>
      </c>
      <c r="O469" s="23"/>
      <c r="P469" s="23"/>
      <c r="Q469" s="23"/>
      <c r="R469" s="23"/>
      <c r="S469" s="23"/>
      <c r="T469" s="23"/>
    </row>
    <row r="470" spans="1:20" ht="2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129"/>
      <c r="M470" s="23"/>
      <c r="N470" s="23"/>
      <c r="O470" s="143" t="s">
        <v>270</v>
      </c>
      <c r="P470" s="23"/>
      <c r="Q470" s="23"/>
      <c r="R470" s="23"/>
      <c r="S470" s="23"/>
      <c r="T470" s="23"/>
    </row>
    <row r="471" spans="1:20" ht="2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129"/>
      <c r="M471" s="23"/>
      <c r="N471" s="23"/>
      <c r="O471" s="23"/>
      <c r="P471" s="23"/>
      <c r="Q471" s="23"/>
      <c r="R471" s="23"/>
      <c r="S471" s="23"/>
      <c r="T471" s="23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Tihomir Manov</cp:lastModifiedBy>
  <cp:lastPrinted>2005-12-29T06:00:26Z</cp:lastPrinted>
  <dcterms:created xsi:type="dcterms:W3CDTF">2005-10-14T06:51:54Z</dcterms:created>
  <dcterms:modified xsi:type="dcterms:W3CDTF">2005-12-30T13:31:50Z</dcterms:modified>
  <cp:category/>
  <cp:version/>
  <cp:contentType/>
  <cp:contentStatus/>
</cp:coreProperties>
</file>