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2120" windowHeight="8190" activeTab="0"/>
  </bookViews>
  <sheets>
    <sheet name="Pril9" sheetId="1" r:id="rId1"/>
    <sheet name="Pril9,2" sheetId="2" r:id="rId2"/>
    <sheet name="Pril9a" sheetId="3" r:id="rId3"/>
    <sheet name="Pril10" sheetId="4" r:id="rId4"/>
    <sheet name="Pril11" sheetId="5" r:id="rId5"/>
    <sheet name="PRIL12" sheetId="6" r:id="rId6"/>
    <sheet name="PRIL13" sheetId="7" r:id="rId7"/>
    <sheet name="PRIL14" sheetId="8" r:id="rId8"/>
    <sheet name="PRIL15" sheetId="9" r:id="rId9"/>
  </sheets>
  <definedNames>
    <definedName name="_xlnm.Print_Titles" localSheetId="3">'Pril10'!$6:$8</definedName>
    <definedName name="_xlnm.Print_Titles" localSheetId="0">'Pril9'!$10:$10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<sst xmlns="http://schemas.openxmlformats.org/spreadsheetml/2006/main" count="691" uniqueCount="478">
  <si>
    <t>О Т Ч Е Т</t>
  </si>
  <si>
    <t xml:space="preserve"> ЗА ИЗПЪЛНЕНИЕ ПРИХОДИТЕ ПО БЮДЖЕТА НА ОБЩИНА ВЕЛИКО ТЪРНОВО</t>
  </si>
  <si>
    <t>ЗА 2004 г. И ПРОЕКТ ЗА 2005 г.</t>
  </si>
  <si>
    <t>ПАРА</t>
  </si>
  <si>
    <t>ПЪРВОНАЧ.</t>
  </si>
  <si>
    <t>УТОЧНЕН</t>
  </si>
  <si>
    <t>ОТЧЕТ</t>
  </si>
  <si>
    <t>ПРОЕКТ</t>
  </si>
  <si>
    <t>НАИМЕНОВАНИЕ НА ПАРАГРАФА</t>
  </si>
  <si>
    <t>ГРАФ</t>
  </si>
  <si>
    <t>БЮДЖЕТ</t>
  </si>
  <si>
    <t>РЪСТ</t>
  </si>
  <si>
    <t>/в %/</t>
  </si>
  <si>
    <t>І. ДАНЪЧНИ ПРИХОДИ</t>
  </si>
  <si>
    <t>1. С ДЪРЖАВЕН ХАРАКТЕР</t>
  </si>
  <si>
    <t>ІІ. ВЗАИМООТНОШЕНИЯ С ЦБ</t>
  </si>
  <si>
    <t xml:space="preserve">ІІІ.ТРАНСФЕРИ </t>
  </si>
  <si>
    <t>V. ФИНАНСИРАНЕ НА ДЕФИЦИТА(ИЗЛИШЪКА)</t>
  </si>
  <si>
    <t xml:space="preserve"> ВСИЧКО ПРИХОДИ ЗА ДЕЛЕГ. ДЪРЖАВНИ ДЕЙНОСТИ:</t>
  </si>
  <si>
    <t>1. С ОБЩИНСКИ ХАРАКТЕР</t>
  </si>
  <si>
    <t>ИМУЩЕСТВЕНИ ДАНЪЦИ</t>
  </si>
  <si>
    <t xml:space="preserve"> 2. НЕДАНЪЧНИ ПРИХОДИ</t>
  </si>
  <si>
    <t xml:space="preserve">  </t>
  </si>
  <si>
    <t xml:space="preserve">ІІІ. ТРАНСФЕРИ </t>
  </si>
  <si>
    <t>ІV. ВРЕМЕННИ БЕЗЛИХВЕНИ ЗАЕМИ</t>
  </si>
  <si>
    <t xml:space="preserve"> ВСИЧКО ПРИХОДИ(I+II+III+IV):</t>
  </si>
  <si>
    <t xml:space="preserve"> ОБЩО ПРИХОДИ ЗА ОБЩИНСКИ ДЕЙНОСТИ:</t>
  </si>
  <si>
    <t>ВСИЧКО ПРИХОДИ:</t>
  </si>
  <si>
    <t xml:space="preserve"> ЗА ИЗПЪЛНЕНИЕ РАЗХОДИТЕ ПО БЮДЖЕТА НА ОБЩИНА ВЕЛИКО ТЪРНОВО</t>
  </si>
  <si>
    <t>НАИМЕНОВАНИЕ</t>
  </si>
  <si>
    <t>ПАРАГРАФ</t>
  </si>
  <si>
    <t>БЮДЖЕТ КЪМ</t>
  </si>
  <si>
    <t xml:space="preserve"> КЪМ</t>
  </si>
  <si>
    <t>31.12.2004</t>
  </si>
  <si>
    <t>Р А З Х О Д И ЗА ДЕЛЕГИРАНИТЕ ОТ ДЪРЖАВАТА ДЕЙНОСТИ</t>
  </si>
  <si>
    <t xml:space="preserve"> 1. ФУНКЦИЯ ОБЩИ ДЪРЖАВНИ ДЕЙНОСТИ</t>
  </si>
  <si>
    <t xml:space="preserve"> 1. ГРУПА ИЗПЪЛНИТЕЛНИ И ЗАКОНОДАТЕЛНИ ОРГАНИ</t>
  </si>
  <si>
    <t>ОБЩИНСKА АДМИНИСТРАЦИЯ</t>
  </si>
  <si>
    <t>1  1 1   122</t>
  </si>
  <si>
    <t>ВСИЧКО ЗА  ФУНКЦИЯ ОБЩИ ДЪРЖАВНИ ДЕЙНОСТИ</t>
  </si>
  <si>
    <t>2. ФУНКЦИЯ ОТБРАНА И СИГУРНОСТ</t>
  </si>
  <si>
    <t>1. ГРУПА ОТБРАНА</t>
  </si>
  <si>
    <t xml:space="preserve"> </t>
  </si>
  <si>
    <t>ОТБРАНИТЕЛНО МОБИЛИЗАЦИОННА ПОДГОТОВКА</t>
  </si>
  <si>
    <t>2  1  1  207</t>
  </si>
  <si>
    <t>ВСИЧКО ЗА ДЕЙНОСТ</t>
  </si>
  <si>
    <t>ДРУГИ ДЕЙНОСТИ ПО ОТБРАНА</t>
  </si>
  <si>
    <t>2  1 1   219</t>
  </si>
  <si>
    <t>ВСИЧКО ЗА ГРУПА ОТБРАНА:</t>
  </si>
  <si>
    <t>2. ГРУПА ПОЛИЦИЯ ВЪТРЕШЕН РЕД И СИГУРНОСТ</t>
  </si>
  <si>
    <t>ДРУГИ ДЕЙНОСТИ ПО ВЪТРЕШИЯ РЕД И СИГУРНОСТ</t>
  </si>
  <si>
    <t>2  2  1  239</t>
  </si>
  <si>
    <t>ВСИЧКО ЗА ГРУПА ПОЛИЦИЯ ВЪТРЕШЕН РЕД И СИГУРНОСТ:</t>
  </si>
  <si>
    <t>ВСИЧКО ЗА ФУНКЦИЯ ОТБРАНА И СИГУРНОСТ</t>
  </si>
  <si>
    <t>3. ФУНКЦИЯ ОБРАЗОВАНИЕ</t>
  </si>
  <si>
    <t>ДЕЙНОСТ ЦЕЛОДНЕВНИ ДЕТСКИ ГРАДИНИ</t>
  </si>
  <si>
    <t>3 0 311</t>
  </si>
  <si>
    <t>ДЕЙНОСТ ППП НА 6-ГОДИШНИ ДЕЦА</t>
  </si>
  <si>
    <t>3 0 318</t>
  </si>
  <si>
    <t>ДЕЙНОСТ ОБЩООБРАЗОВАТЕЛНИ УЧИЛИЩА</t>
  </si>
  <si>
    <t>3 0 322</t>
  </si>
  <si>
    <t>ОСНОВЕН РЕМОНТ НА ДМА</t>
  </si>
  <si>
    <t>ПРИДОБИВАНЕ НА ДМА</t>
  </si>
  <si>
    <t>ВСИЧКО КАПИТАЛОВИ РАЗХОДИ:</t>
  </si>
  <si>
    <t>ВСИЧКО ЗА ДЕЙНОСТ:</t>
  </si>
  <si>
    <t>ДЕЙНОСТ ДРУГИ ДЕЙНОСТИ ЗА ДЕЦАТА</t>
  </si>
  <si>
    <t>3 0 359</t>
  </si>
  <si>
    <t>ДЕЙНОСТ ДРУГИ ДЕЙНОСТИ ПО ОБРАЗОВАНИЕТО</t>
  </si>
  <si>
    <t>3 0 389</t>
  </si>
  <si>
    <t>ВСИЧКО ЗА ФУНКЦИЯ ОБРАЗОВАНИЕ:</t>
  </si>
  <si>
    <t xml:space="preserve"> 4. ФУНКЦИЯ ЗДРАВЕОПАЗВАНЕ</t>
  </si>
  <si>
    <t>ДИСП.ЗА ПНЕВМ.ФТИЗ.ЗАБОЛ.(ПРЕОБР.ЛЕЧ.ЗАВ.)</t>
  </si>
  <si>
    <t>4  0  1  424</t>
  </si>
  <si>
    <t>KАПИТАЛОВИ ТРАНСФЕРИ</t>
  </si>
  <si>
    <t xml:space="preserve"> ВСИЧКО ЗА ДЕЙНОСТ</t>
  </si>
  <si>
    <t>ДИСП.ЗА ПСИХ.ЗАБОЛЯВАНИЯ (ПРЕОБР.ЛЕЧ.ЗАВ.)</t>
  </si>
  <si>
    <t>4  0  1  425</t>
  </si>
  <si>
    <t>ДИСП.ЗА KОЖ.-ВЕНЕР.ЗАБОЛ.(ПРЕОБР.ЛЕЧ.ЗАВ.)</t>
  </si>
  <si>
    <t>4  0  1  426</t>
  </si>
  <si>
    <t>ДИСП.ЗА ОНKОЛОГ.ЗАБОЛЯВ. (ПРЕОБР.ЛЕЧ.ЗАВ.)</t>
  </si>
  <si>
    <t>4  0  1  427</t>
  </si>
  <si>
    <t>ДЕЙНОСТ ДЕТСКИ ЯСЛИ</t>
  </si>
  <si>
    <t>4  0  1  431</t>
  </si>
  <si>
    <t>ДЕЙНОСТ ДРУГИ ДЕЙНОСТИ ПО ЗДРАВЕОПАЗВАНЕТО</t>
  </si>
  <si>
    <t>4  0  1  469</t>
  </si>
  <si>
    <t>ВСИЧКО ЗА  ФУНКЦИЯ ЗДРАВЕОПАЗВАНЕ</t>
  </si>
  <si>
    <t>5. ФУНКЦИЯ СОЦ.ОСИГУРЯВАНЕ ПОДПОМАГАНЕ И ГРИЖИ</t>
  </si>
  <si>
    <t>3.ГРУПА РАБОТИ И СЛУЖБИ ПО СОЦ.ОСИГУРЯВАНЕ ПОДПОМАГАНЕ И ГРИЖИ</t>
  </si>
  <si>
    <t>ПРОГРАМИ ЗА ВРЕМЕННА ЗАЕТОСТ</t>
  </si>
  <si>
    <t>5  3 2  532</t>
  </si>
  <si>
    <t>ДЕЙНОСТ ДОМОВЕ ЗА СТАРИ ХОРИ</t>
  </si>
  <si>
    <t>5  3 2  540</t>
  </si>
  <si>
    <t>ДЕЙНОСТ ДОМОВЕ ЗАВЪЗРАСТНИ С УМСТВЕНА ИЗОСТ.</t>
  </si>
  <si>
    <t>5  3 2  541</t>
  </si>
  <si>
    <t>ВСИЧКО ЗА ГРУПА 3.РАБОТИ И СЛУЖБИ ПО СОЦ.ОСИГУРЯВАНЕ:</t>
  </si>
  <si>
    <t>ВСИЧКО ЗА ФУНКЦИЯ СОЦ.ОСИГ. ПОДПОМАГАНЕ И ГРИЖИ</t>
  </si>
  <si>
    <t>7.ФУНКЦИЯ ПОЧИВНО ДЕЛО КУЛТУРА РЕЛИГИОЗНИ ДЕЙНОСТИ</t>
  </si>
  <si>
    <t>2.ГРУПА ФИЗИЧЕСКА КУЛТУРА И СПОРТ</t>
  </si>
  <si>
    <t>СПОРТ ЗА ВСИЧКИ</t>
  </si>
  <si>
    <t>7 2 713</t>
  </si>
  <si>
    <t>ВСИЧКО ЗА ГРУПА:</t>
  </si>
  <si>
    <t>ГРУПА 4 КУЛТУРА</t>
  </si>
  <si>
    <t>ДЕЙНОСТ ЧИТАЛИЩА</t>
  </si>
  <si>
    <t>7  4 1  738</t>
  </si>
  <si>
    <t>ДЕЙНОСТ МУЗЕИ И ХУД.ГАЛЕРИИ С РЕГИОНАЛЕН Х-Р</t>
  </si>
  <si>
    <t>7  4 1  739</t>
  </si>
  <si>
    <t>ДЕЙНОСТ БИБЛИОТЕКИ С РЕГИОНАЛЕН ХАРАКТЕР</t>
  </si>
  <si>
    <t>7  4 1  751</t>
  </si>
  <si>
    <t>ВСИЧКО ЗА ГРУПА 4 КУЛТУРА:</t>
  </si>
  <si>
    <t>ВСИЧКО ЗА ФУНКЦИЯ ПОЧ. ДЕЛО, КУЛТ. РЕЛИГ. ДЕЙНОСТИ:</t>
  </si>
  <si>
    <t>8.ФУНКЦИЯ ИКОНОМИЧЕСКИ ДЕЙНОСТИ И УСЛУГИ</t>
  </si>
  <si>
    <t>5. ГРУПА ДРУГИ ДЕЙНОСТИ ПО ИКОНОМИКАТА</t>
  </si>
  <si>
    <t>ДР.ДЕЙНОСТИ ПО ИKОНОМИKА</t>
  </si>
  <si>
    <t>8  5 2  898</t>
  </si>
  <si>
    <t>ВСИЧКО ЗА ГРУПА ДРУГИ ДЕЙНОСТИ ПО ИКОНОМИКАТА:</t>
  </si>
  <si>
    <t>ВСИЧКО ЗА ФУНКЦИЯ ИКОНОМ. ДЕЙНОСТИ И УСЛУГИ</t>
  </si>
  <si>
    <t>ВСИЧКО ЗА ДЕЛЕГИРАНИ ДЪРЖАВНИ ДЕЙНОСТИ:</t>
  </si>
  <si>
    <t xml:space="preserve"> І. Р А З Х О Д И ЗА МЕСТНИ ДЕЙНОСТИ</t>
  </si>
  <si>
    <t>1.ФУНКЦИЯ ОБЩИ ДЪРЖАВНИ СЛУЖБИ</t>
  </si>
  <si>
    <t>1 1 122</t>
  </si>
  <si>
    <t>1. ГРУПА ИЗПЪЛНИТЕЛНИ И ЗАКОНОДАТЕЛНИ ОРГАНИ</t>
  </si>
  <si>
    <t>ПРИДОБИВАНЕ НА НДА</t>
  </si>
  <si>
    <t>ОБЩИНСKИ СЪВЕТИ</t>
  </si>
  <si>
    <t>1  1 2  123</t>
  </si>
  <si>
    <t>ВСИЧКО ЗА.ФУНКЦИЯ ОБЩИ ДЪРЖАВНИ СЛУЖБИ</t>
  </si>
  <si>
    <t xml:space="preserve"> -ОСНОВЕН РЕМОНТ НА ДМА</t>
  </si>
  <si>
    <t xml:space="preserve"> - ПРИДОБИВАНЕ НА ДМА</t>
  </si>
  <si>
    <t>ДЕЙНОСТ ПОЛУДНЕВНИ ДЕТСКИ ГРАДИНИ</t>
  </si>
  <si>
    <t>3 0 314</t>
  </si>
  <si>
    <t>ДЕЙНОСТ СТОЛОВЕ</t>
  </si>
  <si>
    <t>3 0 336</t>
  </si>
  <si>
    <t>ДОМАШЕН СОЦ.ПАТРОНАЖ,ТРАП.И ДР.СОЦ.УСЛ.</t>
  </si>
  <si>
    <t>5  3 2  524</t>
  </si>
  <si>
    <t>КЛУБОВЕ НА ПЕНСИОНЕРА, ИНВАЛИДА И ДР.СОЦ.У-ГИ</t>
  </si>
  <si>
    <t>5  3 2  525</t>
  </si>
  <si>
    <t xml:space="preserve"> 5  3  1  532</t>
  </si>
  <si>
    <t>6. ФУНКЦИЯ ЖИЛ.СТРОИТЕЛСТВО БКС И ОПАЗВ.НА ОКОЛНАТА СРЕДА</t>
  </si>
  <si>
    <t>ГРУПА 1. ЖИЛИЩНО СТРОИТ.БКС</t>
  </si>
  <si>
    <t>ВОДОСНАБД.И KАНАЛИЗАЦИЯ</t>
  </si>
  <si>
    <t>6  0 2  603</t>
  </si>
  <si>
    <t>ОСВЕТЛ.НА ОБЩ.УЛИЦИ,ПЛОЩАДИ</t>
  </si>
  <si>
    <t>6  0 2  604</t>
  </si>
  <si>
    <t>ДР.ДЕЙН.ПО ЖИЛ.СТР. И РЕГИОН.РАЗВИТИЕ</t>
  </si>
  <si>
    <t>6  0 2  619</t>
  </si>
  <si>
    <t>ГРУПА 2. ОПАЗВАНЕ ОКОЛНАТА СРЕДА</t>
  </si>
  <si>
    <t>ОЗЕЛЕНЯВАНЕ</t>
  </si>
  <si>
    <t>6  0 2  622</t>
  </si>
  <si>
    <t>ЧИСТОТА</t>
  </si>
  <si>
    <t>6  0 2  623</t>
  </si>
  <si>
    <t>ДРУГИ ДЕЙН.ПО БЛАГОУСТР.И ОПАЗВ.НА ОКОЛ.СРЕДА</t>
  </si>
  <si>
    <t>6  0 2  629</t>
  </si>
  <si>
    <t xml:space="preserve">ВСИЧКО ЗА ФУНКЦИЯ ЖИЛ.СТРОИТЕЛСТВО, БКС </t>
  </si>
  <si>
    <t>1. ГРУПА ПОЧИВНО ДЕЛО</t>
  </si>
  <si>
    <t>Д-СТИ ПО ПОЧ.ДЕЛО И СОЦ. ОТДИХ</t>
  </si>
  <si>
    <t>7  1 2  701</t>
  </si>
  <si>
    <t>СПОРТНИ БАЗИ ЗА СПОРТ ЗА ВСИЧКИ</t>
  </si>
  <si>
    <t>7  2 2  714</t>
  </si>
  <si>
    <t>4.ГРУПА  КУЛТУРА</t>
  </si>
  <si>
    <t>РАДИОТРАНСЛАЦИОННИ ВЪЗЛИ</t>
  </si>
  <si>
    <t>7  4 2   741</t>
  </si>
  <si>
    <t>ОБРЕДНИ ДОМОВЕ И ЗАЛИ</t>
  </si>
  <si>
    <t>7  4 2  745</t>
  </si>
  <si>
    <t>ДРУГИ ДЕЙНОСТИ ПО КУЛТУРАТА</t>
  </si>
  <si>
    <t>7  4 2   759</t>
  </si>
  <si>
    <t>ВСИЧКО ЗА.ФУНКЦИЯ ПОЧИВНО ДЕЛО КУЛТУРА</t>
  </si>
  <si>
    <t>2.ГРУПА СЕЛСКО СТОПАНСТВО ГОРСКО СТОПАНСТВО ЛОВ И РИБОЛОВ</t>
  </si>
  <si>
    <t>ДР.Д-СТИ ПО СЕЛСKО И ГОРСKО СТ.,ЛОВ И РИБОЛОВ</t>
  </si>
  <si>
    <t>8  2 2  829</t>
  </si>
  <si>
    <t>3. ТРАНСПОРТ И СЪОБЩЕНИЯ</t>
  </si>
  <si>
    <t>У-НИЕ,KОНТРОЛ И РЕГУЛИР. Д-ТЕ ПО ТРАНСП.И ПЪТИЩА</t>
  </si>
  <si>
    <t>8 3 2  831</t>
  </si>
  <si>
    <t>СЛУЖ.И ДЕЙН.ПОДДЪРЖ.,РЕМ.И ИЗГРАЖД.НА ПЪТИЩА</t>
  </si>
  <si>
    <t>8 3 2  832</t>
  </si>
  <si>
    <t>ДР.ДЕЙНОСТИ ПО ТРАНСПОРТ, ПЪТИЩА,ПОЩИ, ДАЛЕКОСЪОБЩ.</t>
  </si>
  <si>
    <t>8 3 2  849</t>
  </si>
  <si>
    <t>ОБЩИНСКИ ПАЗАРИ И ТЪРЖИЩА</t>
  </si>
  <si>
    <t>8  5 2  866</t>
  </si>
  <si>
    <t>ДЕЙНОСТ ДРУГИ ДЕЙНОСТИ ПО ИКОНОМИКАТА</t>
  </si>
  <si>
    <t>ІХ.ФУНКЦИЯ РАЗХОДИ НЕКЛАСИФИЦИРАНИ В ДРУГИ</t>
  </si>
  <si>
    <t>ФУНКЦИИ</t>
  </si>
  <si>
    <t>РАЗХОДИ ЗА ЛИХВИ</t>
  </si>
  <si>
    <t>9 0 1  910</t>
  </si>
  <si>
    <t>ВСИЧКО  ЗА ФУНКЦИЯ РАЗХОДИ НЕКЛАСИФИЦ.</t>
  </si>
  <si>
    <t>ВСИЧКО ЗА МЕСТНИ ДЕЙНОСТИ:</t>
  </si>
  <si>
    <t>ІІ. РАЗХОДИ ЗА ДЪРЖАВНИ ДЕЙНОСТИ, ДОФИНАНСИРАНИ</t>
  </si>
  <si>
    <t>С МЕСТНИ ПРИХОДИ</t>
  </si>
  <si>
    <t>ВСИЧКО ЗА ФУНКЦИЯ ОТБРАНА И СИГУРНОСТ:</t>
  </si>
  <si>
    <t>ДЕЙНОСТ ДРУГИ ДЕЙНОСТИ И СЛУЖБИ ПО СОЦ.ОСИГ.</t>
  </si>
  <si>
    <t>5 32 559</t>
  </si>
  <si>
    <t>ВСИЧКО ЗА ДЕЛЕГИРАНИ ОТ ДЪРЖАВАТА ДЕЙНОСТИ, ДОФИНАНСИРАНИ С ОБЩИНСКИ ПРИХОДИ:</t>
  </si>
  <si>
    <t>ВСИЧКО ЗА МЕСТНИ ДЕЙНОСТИ + ДЕЛЕГИРАНИ ОТ ДЪРЖАВАТА</t>
  </si>
  <si>
    <t>ДЕЙНОСТИ,  ДОФИНАНСИРАНИ С ОБЩИНСКИ ПРИХОДИ:</t>
  </si>
  <si>
    <t>ВСИЧКО ПО БЮДЖЕТА:</t>
  </si>
  <si>
    <t>ИЗВЪНУЧИЛИЩНИ ДЕЙНОСТИ</t>
  </si>
  <si>
    <t>3 0 337</t>
  </si>
  <si>
    <t>Младежки дом</t>
  </si>
  <si>
    <t>ПРИХОДИ</t>
  </si>
  <si>
    <t>РАЗХОДИ</t>
  </si>
  <si>
    <t>ПОЛУЧЕНИ ТРАНСФЕРИ (СУБС.ВН.)ОТ ЦБ(НЕТО)</t>
  </si>
  <si>
    <t xml:space="preserve"> -ПОЛ.ТРАНСФ.(СУБСИД.)ОТ ЦБ(+)</t>
  </si>
  <si>
    <t xml:space="preserve"> а)ОБЩА ДОПЪЛВАЩА  СУБСИДИЯ ОТ ЦБ ЗА ОБЩИНИ (+)</t>
  </si>
  <si>
    <t xml:space="preserve"> в)ПОЛУЧ.ЦЕЛЕВИ ТРАНСФ.(СУБС.) ОТ ЦБ ЗА КАП.РАЗХ.(+)</t>
  </si>
  <si>
    <t xml:space="preserve"> г)ДЪРЖ.ТРАНСФЕР НА ПРЕОТСТ.ДАНЪЦИ ПО ЗОДФЛ (+)</t>
  </si>
  <si>
    <t xml:space="preserve"> д)ВЪЗСТАНОВЕНИ ТРАНСФЕРИ ОТ ЦБ /-/</t>
  </si>
  <si>
    <t xml:space="preserve"> ВСИЧКО ВЗАИМООТНОШЕНИЯ:</t>
  </si>
  <si>
    <t>ТРАНСФЕРИ (СУБС.ВН.)М/У  БЮДЖ.СМЕТKИ (НЕТО)</t>
  </si>
  <si>
    <t>-ПОЛУЧЕНИ ТРАНСФЕРИ (+)</t>
  </si>
  <si>
    <t xml:space="preserve"> -ПРЕОТСТЪПЕНИ ТРАНСФЕРИ /-/</t>
  </si>
  <si>
    <t xml:space="preserve"> -ТРАНСФ. ОТ МТСП ПО ПР-МИ ЗА ОСИГ. НА ЗАЕТ. (+/-)</t>
  </si>
  <si>
    <t xml:space="preserve"> ВСИЧКО ТРАНСФЕРИ:</t>
  </si>
  <si>
    <t>ВРЕМ.СЪХРАНЯВАНИ СРЕДСТВА НА РАЗПОРЕЖДАНЕ (НЕТО)</t>
  </si>
  <si>
    <t>ДЕПОЗИТИ И СРЕДСТВА ПО СМЕТKИ (НЕТО)</t>
  </si>
  <si>
    <t>-ОСТАТЪK В ЛВ.ПО СМЕТKИ  ОТ ПРЕДХОД.ПЕРИОД (+)</t>
  </si>
  <si>
    <t>-НАЛ.В ЛВ.ПО СМЕТKИ В    КРАЯ НА ПЕРИОДА (-)</t>
  </si>
  <si>
    <t xml:space="preserve"> ВСИЧКО ФИНАНСИРАНЕ НА ДЕФИЦИТА ( ИЗЛ.):</t>
  </si>
  <si>
    <t xml:space="preserve"> -Д-K В/У НЕДВИЖ. ИМОТИ</t>
  </si>
  <si>
    <t xml:space="preserve"> -Д-K В/У НАСЛЕДСТВАТА</t>
  </si>
  <si>
    <t xml:space="preserve"> -Д-K В/У ПРЕВОЗНИТЕ  СРЕДСТВА</t>
  </si>
  <si>
    <t xml:space="preserve"> -Д-K ПРИ ПРИДОБ. НА ИМУЩ.ПО ДАРЕН. И ВЪЗМ.ПОЧИН</t>
  </si>
  <si>
    <t xml:space="preserve"> -ПЪТЕН ДАНЪK</t>
  </si>
  <si>
    <t xml:space="preserve"> - ДРУГИ ДАНЪЦИ</t>
  </si>
  <si>
    <t xml:space="preserve"> ВСИЧКО ИМУЩЕСТВЕНИ ДАНЪЦИ:</t>
  </si>
  <si>
    <t>ПРИХОДИ И ДОХОДИ ОТ СОБСТВЕНОСТ</t>
  </si>
  <si>
    <t xml:space="preserve"> -ВНОСKИ ОТ ПРИХ.НА ДЪРЖ.(ОБЩИНСKИ) ПРЕДПРИЯТИЯ</t>
  </si>
  <si>
    <t xml:space="preserve"> -НЕТНИ ПРИХ.ОТ ПРОД.  НА УСЛ.,СТОKИ И ПРОДУКЦИЯ</t>
  </si>
  <si>
    <t>-ПРИХОДИ ОТ НАЕМИ НА  ИМУЩЕСТВО</t>
  </si>
  <si>
    <t>-ПРИХОДИ ОТ НАЕМИ НА ЗЕМЯ</t>
  </si>
  <si>
    <t>-ПРИХОДИ ОТ ДИВИДЕНТИ</t>
  </si>
  <si>
    <t>-ПРИХОДИ ОТ ЛИХВИ-ТЕKУЩИ БАНKОВИ СМЕТKИ</t>
  </si>
  <si>
    <t xml:space="preserve"> - ПРИХОДИ ОТ ДРУГИ ЛИХВИ</t>
  </si>
  <si>
    <t>ОБЩИНСKИ ТАKСИ</t>
  </si>
  <si>
    <t xml:space="preserve"> -ЗА ПОЛЗВ.ДЕТСКИ ГРАДИНИ</t>
  </si>
  <si>
    <t xml:space="preserve"> -ЗА ПОЛЗВ.ДЕТСКИ ЯСЛИ И ДРУГИ ПО ЗДРАВЕОПАЗВ.</t>
  </si>
  <si>
    <t xml:space="preserve"> -ЗА ПОЛЗВ.НА ДСП И ОБЩИН.СОЦ.УСЛУГИ</t>
  </si>
  <si>
    <t xml:space="preserve"> -ЗА ПОЛЗВ.ПАЗАРИ,ТРОТОАРИ,УЛИЧНИ  ПЛАТНА И ДР.</t>
  </si>
  <si>
    <t xml:space="preserve"> - ЗА ПОЛЗВАНЕ НА ПДГ</t>
  </si>
  <si>
    <t xml:space="preserve"> -ЗА БИТОВИ ОТПАДЪЦИ</t>
  </si>
  <si>
    <t xml:space="preserve"> - ЗА ПОЛЗВАНЕ НА ОБЩЕЖ. И ДР. ПО ОБРАЗОВАНИЕТО</t>
  </si>
  <si>
    <t xml:space="preserve"> -ЗА ДОБИВ НА KАРИЕРНИ  МАТЕРИАЛИ</t>
  </si>
  <si>
    <t xml:space="preserve"> -ЗА ТЕХНИЧЕСKИ УСЛУГИ</t>
  </si>
  <si>
    <t xml:space="preserve"> -ЗА АДМИНИСТРАТИВНИ УСЛУГИ</t>
  </si>
  <si>
    <t xml:space="preserve"> -ЗА ОТКУПУВАНЕ НА ГРОБНИ МЕСТА </t>
  </si>
  <si>
    <t xml:space="preserve"> -ТУРИСТИЧЕСКИ ТАКСИ</t>
  </si>
  <si>
    <t xml:space="preserve"> -ДРУГИ ОБЩИНСКИ ТАKСИ</t>
  </si>
  <si>
    <t>ГЛОБИ,САНKЦИИ И НАK.ЛИХВИ</t>
  </si>
  <si>
    <t>-ГЛОБИ,САНKЦИИ,НЕУСТ.,НАK.ЛИХВИ,ОБЕЗЩ.И НАЧЕТИ</t>
  </si>
  <si>
    <t>ДРУГИ НЕДАНЪЧНИ ПРИХОДИ</t>
  </si>
  <si>
    <t>-ДРУГИ НЕДАНЪЧНИ ПРИХОДИ</t>
  </si>
  <si>
    <t>СЪБР.И ВНЕС.ДДС И ДР.ДАН.В/У ПРОДАЖБИТЕ(НЕТО)</t>
  </si>
  <si>
    <t xml:space="preserve"> -СЪБРАН И ВНЕСЕН ДДС(НЕТО)</t>
  </si>
  <si>
    <t xml:space="preserve"> -СЪБРАНИ И ВНЕСЕНИ ДР. ДАНЪЦИ(НЕТО)</t>
  </si>
  <si>
    <t>ПРИХОДИ ОТ ПРОД.НА ДЪРЖ. И ОБЩ.ИМУЩЕСТВО</t>
  </si>
  <si>
    <t xml:space="preserve"> -ПРИХОДИ ОТ ПРОДАЖБА НА  ДМА</t>
  </si>
  <si>
    <t xml:space="preserve"> -ПРИХОДИ ОТ ПРОДАЖБА НА  НМА</t>
  </si>
  <si>
    <t xml:space="preserve"> -ПРИХОДИ ОТ ПРОДАЖБА НА  ЗЕМЯ</t>
  </si>
  <si>
    <t>ПРИХОДИ ОТ KОНЦЕСИИ</t>
  </si>
  <si>
    <t>ПОМОЩИ, ДАРЕНИЯ И ДР.БЕЗВ.ПОЛ.СУМИ</t>
  </si>
  <si>
    <t xml:space="preserve"> -ДАРЕНИЯ, ПОМ. И ДР.БЕЗВ.ПОЛ.СУМИ ОТ СТР.</t>
  </si>
  <si>
    <t xml:space="preserve"> ВСИЧКО НЕДАНЪЧНИ ПРИХОДИ:</t>
  </si>
  <si>
    <t xml:space="preserve"> - ОБЩА ИЗРАВНИТЕЛНА СУБСИДИЯ</t>
  </si>
  <si>
    <t xml:space="preserve"> -ПОЛУЧ. ТРАНСФ.(СУБС.) ОТ ЦБ ЗА КАП.РАЗХ.(+)</t>
  </si>
  <si>
    <t>-ПРЕДОСТАВЕНИ ТРАНСФЕРИ (-)</t>
  </si>
  <si>
    <t>ТРАНСФ.(СУБС.ВН.)М/У БЮДЖ.И ИЗВ.БЮДЖ.С-KИ</t>
  </si>
  <si>
    <t>ПОЛ./ПРЕД.ВРЕМ.БЕЗЛИХВ.ЗАЕМИ ОТ/ЗА ЦБ (НЕТО)</t>
  </si>
  <si>
    <t>-ПОЛУЧЕНИ ЗАЕМИ (+)</t>
  </si>
  <si>
    <t>-ПОГАСЕНИ ЗАЕМИ (-)</t>
  </si>
  <si>
    <t>ВРЕМ.БЕЗЛ.ЗАЕМ.М/У БЮДЖ И ИЗВ.БЮДЖ.СМ.Ф.(НЕТО)</t>
  </si>
  <si>
    <t xml:space="preserve"> ВСИЧКО ВРЕМЕННИ БЕЗЛИХВЕНИ ЗАЕМИ:</t>
  </si>
  <si>
    <t>ПРЕДОСТАВЕНА ВРЕМЕННА ФИН.ПОМОЩ (НЕТО)</t>
  </si>
  <si>
    <t>ЗАЕМИ ОТ ДР.БАНКИ В СТРАНАТА -НЕТО(+/-)</t>
  </si>
  <si>
    <t xml:space="preserve"> -НАЛИЧНОСТ В ЛВ.ПО СМЕТKИ  В КРАЯ НА ПЕРИОДА/-/</t>
  </si>
  <si>
    <t xml:space="preserve">ЗА 2004 г. </t>
  </si>
  <si>
    <t>С П Р А В К А</t>
  </si>
  <si>
    <t>ЗА РАЗХОДИТЕ ЗА ДЕЛЕГИРАНИТЕ ОТ ДЪРЖАВАТА</t>
  </si>
  <si>
    <t>ДЕЙНОСТИ, ДОФИНАНСИРАНИ</t>
  </si>
  <si>
    <t>ПЛАН 2004</t>
  </si>
  <si>
    <t>ФУНКЦИЯ I.ОБЩИ ДЪРЖАВНИ СЛУЖБИ</t>
  </si>
  <si>
    <t>ФУНКЦИЯ IІ.ОТБРАНА И СИГУРНОСТ</t>
  </si>
  <si>
    <t>ФУНКЦИЯ III.ОБРАЗОВАНИЕ</t>
  </si>
  <si>
    <t>ФУНКЦИЯ IV.ЗДРАВЕОПАЗВАНЕ</t>
  </si>
  <si>
    <t>ФУНКЦИЯ V.СОЦ.ОСИГУР., ПОДПОМ.И ГРИЖИ</t>
  </si>
  <si>
    <t>ФУНКЦИЯ VІІ.ПОЧ.ДЕЛО, КУЛТУРА И РЕЛИГ.ДЕЙН.</t>
  </si>
  <si>
    <t>ФУНКЦИЯ VІІІ. ИКОНОМИЧ.ДЕЙНОСТИ И УСЛУГИ</t>
  </si>
  <si>
    <t>ВСИЧКО:</t>
  </si>
  <si>
    <t>ВСИЧКО ЗА ГРУПА  2:</t>
  </si>
  <si>
    <t>ВСИЧКО ЗА ГРУПА 1:</t>
  </si>
  <si>
    <t>ВСИЧКО ЗА ГРУПА 2:</t>
  </si>
  <si>
    <t>ВСИЧКО ЗА ГРУПА 4:</t>
  </si>
  <si>
    <t xml:space="preserve">ВСИЧКО ЗА ГРУПА 3: </t>
  </si>
  <si>
    <t>ВСИЧКО ЗА ГРУПА 5:</t>
  </si>
  <si>
    <t>ВСИЧКО ЗА ГРУПА1:</t>
  </si>
  <si>
    <t>ВСИЧКО ЗА ГРУПА 3:</t>
  </si>
  <si>
    <t>ВСИЧКО ЗА ГРУПА 4 :</t>
  </si>
  <si>
    <t>ПРИЛОЖЕНИЕ №9</t>
  </si>
  <si>
    <t>ПРИЛОЖЕНИЕ 10</t>
  </si>
  <si>
    <t>ПРИЛОЖЕНИЕ №11</t>
  </si>
  <si>
    <t>П Л А Н   -  С М Е Т К А</t>
  </si>
  <si>
    <t>за приходите и разходите по извънбюджетните сметки и фондове на</t>
  </si>
  <si>
    <t>№ по</t>
  </si>
  <si>
    <t>ИЗВЪНБЮДЖЕТНИ СМЕТКИ</t>
  </si>
  <si>
    <t>ред</t>
  </si>
  <si>
    <t>И ФОНДОВЕ</t>
  </si>
  <si>
    <t>І.</t>
  </si>
  <si>
    <t>Извънбюджетни с/ки създадени със</t>
  </si>
  <si>
    <t>закон или друг нормативен акт</t>
  </si>
  <si>
    <t>01</t>
  </si>
  <si>
    <t>Специална сметка за приходи от прива-</t>
  </si>
  <si>
    <t xml:space="preserve">тизация към общините чл.10,ал.1 от </t>
  </si>
  <si>
    <t>ЗПСПК -100 на сто</t>
  </si>
  <si>
    <t>02</t>
  </si>
  <si>
    <t>Фонд за покриване на разходите от</t>
  </si>
  <si>
    <t xml:space="preserve">приватизация към общините-чл.10,ал.1 </t>
  </si>
  <si>
    <t>т.1 от ЗПСПК -  9 на сто</t>
  </si>
  <si>
    <t>03</t>
  </si>
  <si>
    <t>Специален фонд за инвестиции и дълго-</t>
  </si>
  <si>
    <t>трайни активи към общините - чл.10, ал.1</t>
  </si>
  <si>
    <t>т.2 и т.3  от ЗПСПК - 91 на сто</t>
  </si>
  <si>
    <t>І. ВСИЧКО /от р.01 до р.03/:</t>
  </si>
  <si>
    <t>Дарения:</t>
  </si>
  <si>
    <t>ОССП</t>
  </si>
  <si>
    <t>Група км-Килифарево</t>
  </si>
  <si>
    <t>Ресен</t>
  </si>
  <si>
    <t>Образование</t>
  </si>
  <si>
    <t>Култура</t>
  </si>
  <si>
    <t>Община</t>
  </si>
  <si>
    <t>"Българска гора"</t>
  </si>
  <si>
    <t xml:space="preserve">     В.Търново</t>
  </si>
  <si>
    <t xml:space="preserve">     Килифарево</t>
  </si>
  <si>
    <t>Екология</t>
  </si>
  <si>
    <t>Земя</t>
  </si>
  <si>
    <t>на Република България за 2005 г.</t>
  </si>
  <si>
    <t xml:space="preserve">              ПРИЛОЖЕНИЕ № 12</t>
  </si>
  <si>
    <t xml:space="preserve"> към § 38  от ПЗР на Закона за държавния бюджет</t>
  </si>
  <si>
    <t>общината за 2005 г., по приложение №8</t>
  </si>
  <si>
    <t xml:space="preserve">С   П   И   С   Ъ   К </t>
  </si>
  <si>
    <t xml:space="preserve">НА ДЛЪЖНОСТИТЕ ИМАЩИ ПРАВО </t>
  </si>
  <si>
    <t>НА ТРАНСПОРТНИ РАЗХОДИ СЪГЛ.</t>
  </si>
  <si>
    <t xml:space="preserve">  1. Директор на учебно-възпитателно заведение</t>
  </si>
  <si>
    <t xml:space="preserve">  2. Учител</t>
  </si>
  <si>
    <t xml:space="preserve">  3. Възпитател</t>
  </si>
  <si>
    <t xml:space="preserve">  4. Директор на дом за социални услуги</t>
  </si>
  <si>
    <t xml:space="preserve">  5. Лекар</t>
  </si>
  <si>
    <t xml:space="preserve">  6. Медицински фелдшер</t>
  </si>
  <si>
    <t xml:space="preserve">  7. Медицинска сестра</t>
  </si>
  <si>
    <t xml:space="preserve">  8. Социален работник</t>
  </si>
  <si>
    <t xml:space="preserve">  9. Домакин</t>
  </si>
  <si>
    <t>10. Касиер</t>
  </si>
  <si>
    <t>ЧЛ.25. АЛ.2 ОТ ПМС 11/19.01.2005 година</t>
  </si>
  <si>
    <t>ПРИЛОЖЕНИЕ № 13</t>
  </si>
  <si>
    <t>на видовете разходи за едно погребение на социално слаби граждани от</t>
  </si>
  <si>
    <t>Утвърждава цена по калкулация на разходи за подпомагане на едно</t>
  </si>
  <si>
    <t xml:space="preserve">погребение, представена от Управителя на "Обредни дейности" ЕООД </t>
  </si>
  <si>
    <t>ПРИЛОЖЕНИЕ № 14</t>
  </si>
  <si>
    <t>На основание чл.26, ал.2 от ПМС №11/19.01.2005 година за изпълнение</t>
  </si>
  <si>
    <t>на държавния бюджет на Република България за 2005 година и калкулации</t>
  </si>
  <si>
    <t>С П И С Ъ К</t>
  </si>
  <si>
    <t>за разпоредителите с бюджетни кредити към</t>
  </si>
  <si>
    <t>Община Велико Търново за 2004 година</t>
  </si>
  <si>
    <t>І. Първостепенни разпоредители:</t>
  </si>
  <si>
    <t>1. Община Велико Търново</t>
  </si>
  <si>
    <t>ІІ. Второстепенни разпоредители:</t>
  </si>
  <si>
    <t>1. ОП “Звук и светлина”</t>
  </si>
  <si>
    <t>2. ОП “Пазари”</t>
  </si>
  <si>
    <t>3. ОП “Спортни имоти”</t>
  </si>
  <si>
    <t>4. ДКС “Васил Левски”</t>
  </si>
  <si>
    <t>5. Кметство Килифарево</t>
  </si>
  <si>
    <t>6. Кметство Самоводене</t>
  </si>
  <si>
    <t>7. Кметство Ресен</t>
  </si>
  <si>
    <t>8. Кметство Дебелец</t>
  </si>
  <si>
    <t>9. Отдел "Образование и наука"</t>
  </si>
  <si>
    <t>10. Младежки дом</t>
  </si>
  <si>
    <t>11.Отдел "Култура и културно историческо наследство"</t>
  </si>
  <si>
    <t>12. Център за социални услуги</t>
  </si>
  <si>
    <t>ІІІ. Третостепенни разпоредители:</t>
  </si>
  <si>
    <t>1. ОУ “Патриарх Евтимий”</t>
  </si>
  <si>
    <t>2.  ХГ “Св. св. Кирил и Методий”</t>
  </si>
  <si>
    <t>3.  ОУ “Христо Ботев”</t>
  </si>
  <si>
    <t>4.  ОУ “Бачо Киро”</t>
  </si>
  <si>
    <t>5.  ПМГ “Васил Друмев”</t>
  </si>
  <si>
    <t>6.  ОУ “П. Р. Славейков”</t>
  </si>
  <si>
    <t>7.  СОУ “Владимир Комаров”</t>
  </si>
  <si>
    <t>8.  СОУ “Емилиян Станев”</t>
  </si>
  <si>
    <t>9.  ЕГ “Проф.д-р Асен Златаров”</t>
  </si>
  <si>
    <t>10.СОУ “Вела Благоева”</t>
  </si>
  <si>
    <t>11.ОУ “Димитър Благоев”</t>
  </si>
  <si>
    <t>12.СОУ “Г. С. Раковски”</t>
  </si>
  <si>
    <t>13.МЦТПО Велико Търново</t>
  </si>
  <si>
    <t>14.Организация Детски градини</t>
  </si>
  <si>
    <t>ІV. Дружества субсидирани за здравна дейност и медицинска помощ:</t>
  </si>
  <si>
    <t>1. “ОДПФЗС “Д-р Трейман” ЕООД - гр. Велико Търново</t>
  </si>
  <si>
    <t>2. “ОДПЗС” ЕООД - гр. Велико Търново</t>
  </si>
  <si>
    <t>3. “ОДКВЗС” ЕООД - гр. Велико Търново</t>
  </si>
  <si>
    <t>4. “МОДОЗС” ЕООД - гр. Велико Търново</t>
  </si>
  <si>
    <t>V. Организации с нестопанска цел субсидирани от Община В.Търново:</t>
  </si>
  <si>
    <t>Читалищата на територията на Община Велико Търново:</t>
  </si>
  <si>
    <t>1. “Искра”- Велико Търново</t>
  </si>
  <si>
    <t>2. “Надежда” – Велико Търново</t>
  </si>
  <si>
    <t>3. “П.Р.Славейков” – Велико Търново</t>
  </si>
  <si>
    <t>4. кв.”Чолаковци” – Велико Търново</t>
  </si>
  <si>
    <t>5. “Ст. Михайловски” – Велико Търново</t>
  </si>
  <si>
    <t>6. гр. Дебелец</t>
  </si>
  <si>
    <t>7. гр. Килифарево</t>
  </si>
  <si>
    <t>8. с. Ресен</t>
  </si>
  <si>
    <t>9. с. Самоводене</t>
  </si>
  <si>
    <t>10. с. Вонеща вода</t>
  </si>
  <si>
    <t>11. с. Ново село</t>
  </si>
  <si>
    <t>12. с. Церова кория</t>
  </si>
  <si>
    <t>13. с. Балван</t>
  </si>
  <si>
    <t>14. с. Беляковец</t>
  </si>
  <si>
    <t>15. с. Леденик</t>
  </si>
  <si>
    <t>16. с. Никюп</t>
  </si>
  <si>
    <t>17. с. Хотница</t>
  </si>
  <si>
    <t>18. с. Ветринци</t>
  </si>
  <si>
    <t>19. с. Къпиново</t>
  </si>
  <si>
    <t>20. с. Шемшево</t>
  </si>
  <si>
    <t>21. с. Пчелище</t>
  </si>
  <si>
    <t>22. с. Плаково</t>
  </si>
  <si>
    <t>23. с. Русаля</t>
  </si>
  <si>
    <t>24. с. Дичин</t>
  </si>
  <si>
    <t>25. с. Водолей</t>
  </si>
  <si>
    <t>26. с. Буковец</t>
  </si>
  <si>
    <t>27. с. Арбанаси</t>
  </si>
  <si>
    <t>28. с. Велчево</t>
  </si>
  <si>
    <t>29. с. Райковци</t>
  </si>
  <si>
    <t>30. с. Емен</t>
  </si>
  <si>
    <t>31. с. Малки чифлик</t>
  </si>
  <si>
    <t>32. с. Миндя</t>
  </si>
  <si>
    <t>33. с. Момин сбор</t>
  </si>
  <si>
    <t>34. с. Присово</t>
  </si>
  <si>
    <t>35. с. Пушево</t>
  </si>
  <si>
    <t>36. с. Шереметя</t>
  </si>
  <si>
    <t>37. с. Войнежа</t>
  </si>
  <si>
    <t>38. с. Въглевци</t>
  </si>
  <si>
    <t>39. с. Ялово</t>
  </si>
  <si>
    <t>40. с. Големани</t>
  </si>
  <si>
    <t>41. с. Нацовци</t>
  </si>
  <si>
    <t>42. с. Габровци</t>
  </si>
  <si>
    <t>43. м. Върлинка</t>
  </si>
  <si>
    <t>ПРИЛОЖЕНИЕ 15</t>
  </si>
  <si>
    <t>13. ОП "Реклама - Велико Търново"</t>
  </si>
  <si>
    <t>на 148,30 лева / сто четиридесет и осем лева и тридесет стотинки/.</t>
  </si>
  <si>
    <t>Велико Търново, заведена с Вх. №53-00-407/31.01.2005 година в размер</t>
  </si>
  <si>
    <t>Приложение № 1</t>
  </si>
  <si>
    <t>Приложение № 9-А</t>
  </si>
  <si>
    <t xml:space="preserve">                                                                          Р А З П Р Е Д Е Л Е Н И Е</t>
  </si>
  <si>
    <t xml:space="preserve">                    НА  ПРЕХОДНИЯ ОСТАТЪК ОТ ДЕЛЕГИРАНИ ОТ ДЪРЖАВАТА ДЕЙНОСТИ</t>
  </si>
  <si>
    <t xml:space="preserve">                                                                 ЗА 2004 Г.</t>
  </si>
  <si>
    <t>ФУНКЦИЯ, ГРУПА</t>
  </si>
  <si>
    <t>РЕАЛИЗИРАН</t>
  </si>
  <si>
    <t>ОСТАВЕНА В СЪОТ-</t>
  </si>
  <si>
    <t>ПРЕРАЗПРЕДЕ-</t>
  </si>
  <si>
    <t>ДЕЙНОСТ</t>
  </si>
  <si>
    <t xml:space="preserve">ПРЕХОДЕН </t>
  </si>
  <si>
    <t>ВЕТНАТА ДЕЙНОСТ</t>
  </si>
  <si>
    <t>ЛЕНИЕ</t>
  </si>
  <si>
    <t>ОСТАТЪК</t>
  </si>
  <si>
    <t>НА ПРЕХОДНИЯ</t>
  </si>
  <si>
    <t xml:space="preserve">Р А З Х О Д И ЗА ДЕЛЕГИРАНИТЕ ОТ </t>
  </si>
  <si>
    <t>ДЪРЖАВАТА ДЕЙНОСТИ</t>
  </si>
  <si>
    <t>ВСИЧКО ЗА ФУНКЦИЯ:</t>
  </si>
  <si>
    <t>ДРУГИ ДЕЙНОСТИ ПО ВЪТРЕШНИЯ РЕД И СИГУРНОСТ</t>
  </si>
  <si>
    <t>5. ФУНКЦИЯ СОЦ.ОСИГУРЯВАНЕ ПОДПОМ. И ГРИЖИ</t>
  </si>
  <si>
    <t>3.ГРУПА РАБОТИ И СЛ. ПО СОЦ.ОСИГ. ПОДП. И ГРИЖИ</t>
  </si>
  <si>
    <t>7.ФУНКЦИЯ ПОЧИВНО ДЕЛО КУЛТУРА РЕЛИГ. ДЕЙН.</t>
  </si>
  <si>
    <t>1.ФУНКЦИЯ ЖИЛИЩНО СТРОИТ. И БКС</t>
  </si>
  <si>
    <t>ГРУПА 1. ЖИЛИЩНО СТРОИТЕЛСТВО.БКС</t>
  </si>
  <si>
    <t>ГРУПА 2. ОПАЗВАНЕ НА ОКОЛНАТА СРЕДА</t>
  </si>
  <si>
    <t>1.ФУНКЦИЯ ИКОНОМИЧЕСКИ ДЕЙНОСТИ И УСЛУГИ</t>
  </si>
  <si>
    <t>ГРУПА 5. ДРУГИ ДЕЙНОСТИ ПО ИКОНОМИКАТА</t>
  </si>
  <si>
    <t>Х</t>
  </si>
  <si>
    <t>ПРЕДСЕДАТЕЛ</t>
  </si>
  <si>
    <t>ОБЩИНСКИ СЪВЕТ</t>
  </si>
  <si>
    <t xml:space="preserve">    /инж. НИКОЛАЙ ТАЧЕВ/</t>
  </si>
  <si>
    <t xml:space="preserve"> /инж. НИКОЛАЙ ТАЧЕВ/</t>
  </si>
  <si>
    <t>/инж.  НИКОЛАЙ ТАЧЕВ/</t>
  </si>
  <si>
    <t>Управителя на "Обредни дейности" ЕООД - гр. Велико Търново,</t>
  </si>
  <si>
    <t xml:space="preserve">Общински съвет Велико Търново </t>
  </si>
  <si>
    <t xml:space="preserve"> -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</si>
</sst>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  <numFmt numFmtId="165" formatCode="#,##0\ &quot;лв&quot;"/>
    <numFmt numFmtId="166" formatCode="0.0"/>
    <numFmt numFmtId="167" formatCode="#,##0.0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;[Red]0.00"/>
    <numFmt numFmtId="190" formatCode="#,##0.00;[Red]#,##0.00"/>
    <numFmt numFmtId="191" formatCode="#,##0.0;[Red]#,##0.0"/>
    <numFmt numFmtId="192" formatCode="#,##0;[Red]#,##0"/>
    <numFmt numFmtId="193" formatCode="[$-402]dd\ mmmm\ yyyy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4" fillId="0" borderId="0" xfId="0" applyNumberFormat="1" applyFont="1" applyAlignment="1">
      <alignment horizontal="centerContinuous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3" fontId="9" fillId="0" borderId="2" xfId="0" applyNumberFormat="1" applyFont="1" applyBorder="1" applyAlignment="1">
      <alignment/>
    </xf>
    <xf numFmtId="4" fontId="9" fillId="0" borderId="2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2" xfId="0" applyFont="1" applyBorder="1" applyAlignment="1">
      <alignment/>
    </xf>
    <xf numFmtId="1" fontId="7" fillId="0" borderId="2" xfId="0" applyNumberFormat="1" applyFont="1" applyBorder="1" applyAlignment="1">
      <alignment/>
    </xf>
    <xf numFmtId="1" fontId="5" fillId="0" borderId="2" xfId="0" applyNumberFormat="1" applyFont="1" applyBorder="1" applyAlignment="1">
      <alignment horizontal="center"/>
    </xf>
    <xf numFmtId="3" fontId="11" fillId="0" borderId="2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0" fontId="11" fillId="0" borderId="0" xfId="0" applyFont="1" applyAlignment="1">
      <alignment/>
    </xf>
    <xf numFmtId="1" fontId="10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1" fontId="7" fillId="0" borderId="3" xfId="0" applyNumberFormat="1" applyFont="1" applyBorder="1" applyAlignment="1">
      <alignment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4" fontId="5" fillId="0" borderId="3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1" fontId="5" fillId="0" borderId="0" xfId="0" applyNumberFormat="1" applyFont="1" applyAlignment="1">
      <alignment horizontal="centerContinuous"/>
    </xf>
    <xf numFmtId="1" fontId="11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3" fontId="11" fillId="0" borderId="0" xfId="0" applyNumberFormat="1" applyFont="1" applyAlignment="1">
      <alignment horizontal="centerContinuous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1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" fontId="6" fillId="0" borderId="3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/>
    </xf>
    <xf numFmtId="1" fontId="6" fillId="0" borderId="4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1" fontId="12" fillId="0" borderId="4" xfId="0" applyNumberFormat="1" applyFont="1" applyBorder="1" applyAlignment="1">
      <alignment/>
    </xf>
    <xf numFmtId="1" fontId="12" fillId="0" borderId="4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/>
    </xf>
    <xf numFmtId="1" fontId="6" fillId="0" borderId="4" xfId="0" applyNumberFormat="1" applyFont="1" applyBorder="1" applyAlignment="1">
      <alignment/>
    </xf>
    <xf numFmtId="1" fontId="6" fillId="0" borderId="4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Alignment="1">
      <alignment/>
    </xf>
    <xf numFmtId="0" fontId="10" fillId="0" borderId="4" xfId="0" applyFont="1" applyBorder="1" applyAlignment="1">
      <alignment/>
    </xf>
    <xf numFmtId="0" fontId="10" fillId="0" borderId="0" xfId="0" applyFont="1" applyAlignment="1">
      <alignment/>
    </xf>
    <xf numFmtId="1" fontId="7" fillId="0" borderId="4" xfId="0" applyNumberFormat="1" applyFont="1" applyBorder="1" applyAlignment="1">
      <alignment/>
    </xf>
    <xf numFmtId="1" fontId="7" fillId="0" borderId="4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1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1" fontId="6" fillId="0" borderId="5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1" fontId="5" fillId="0" borderId="4" xfId="0" applyNumberFormat="1" applyFont="1" applyBorder="1" applyAlignment="1">
      <alignment/>
    </xf>
    <xf numFmtId="1" fontId="5" fillId="0" borderId="4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/>
    </xf>
    <xf numFmtId="3" fontId="11" fillId="0" borderId="4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1" fontId="12" fillId="0" borderId="4" xfId="0" applyNumberFormat="1" applyFont="1" applyBorder="1" applyAlignment="1">
      <alignment/>
    </xf>
    <xf numFmtId="1" fontId="12" fillId="0" borderId="4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1" fontId="13" fillId="0" borderId="4" xfId="0" applyNumberFormat="1" applyFont="1" applyBorder="1" applyAlignment="1">
      <alignment/>
    </xf>
    <xf numFmtId="1" fontId="13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1" fontId="12" fillId="0" borderId="1" xfId="0" applyNumberFormat="1" applyFont="1" applyBorder="1" applyAlignment="1">
      <alignment/>
    </xf>
    <xf numFmtId="1" fontId="12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1" fontId="6" fillId="0" borderId="5" xfId="0" applyNumberFormat="1" applyFont="1" applyBorder="1" applyAlignment="1">
      <alignment vertical="center"/>
    </xf>
    <xf numFmtId="1" fontId="6" fillId="0" borderId="5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" fontId="6" fillId="0" borderId="3" xfId="0" applyNumberFormat="1" applyFont="1" applyBorder="1" applyAlignment="1">
      <alignment/>
    </xf>
    <xf numFmtId="1" fontId="6" fillId="0" borderId="3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3" fontId="6" fillId="0" borderId="4" xfId="0" applyNumberFormat="1" applyFont="1" applyBorder="1" applyAlignment="1">
      <alignment/>
    </xf>
    <xf numFmtId="3" fontId="12" fillId="0" borderId="4" xfId="0" applyNumberFormat="1" applyFont="1" applyBorder="1" applyAlignment="1">
      <alignment/>
    </xf>
    <xf numFmtId="3" fontId="12" fillId="0" borderId="4" xfId="0" applyNumberFormat="1" applyFont="1" applyBorder="1" applyAlignment="1">
      <alignment/>
    </xf>
    <xf numFmtId="1" fontId="7" fillId="0" borderId="4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/>
    </xf>
    <xf numFmtId="1" fontId="6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1" fontId="6" fillId="0" borderId="6" xfId="0" applyNumberFormat="1" applyFont="1" applyBorder="1" applyAlignment="1">
      <alignment wrapText="1"/>
    </xf>
    <xf numFmtId="1" fontId="6" fillId="0" borderId="6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/>
    </xf>
    <xf numFmtId="1" fontId="6" fillId="0" borderId="4" xfId="0" applyNumberFormat="1" applyFont="1" applyBorder="1" applyAlignment="1">
      <alignment wrapText="1"/>
    </xf>
    <xf numFmtId="1" fontId="6" fillId="0" borderId="7" xfId="0" applyNumberFormat="1" applyFont="1" applyBorder="1" applyAlignment="1">
      <alignment/>
    </xf>
    <xf numFmtId="1" fontId="6" fillId="0" borderId="8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1" fontId="6" fillId="0" borderId="9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3" fontId="5" fillId="0" borderId="5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6" fillId="0" borderId="4" xfId="0" applyFont="1" applyBorder="1" applyAlignment="1">
      <alignment/>
    </xf>
    <xf numFmtId="0" fontId="11" fillId="0" borderId="12" xfId="0" applyFont="1" applyBorder="1" applyAlignment="1">
      <alignment/>
    </xf>
    <xf numFmtId="0" fontId="8" fillId="0" borderId="0" xfId="0" applyFont="1" applyBorder="1" applyAlignment="1">
      <alignment/>
    </xf>
    <xf numFmtId="3" fontId="11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3" fontId="9" fillId="0" borderId="4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3" fontId="8" fillId="0" borderId="4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5" fillId="0" borderId="22" xfId="0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/>
    </xf>
    <xf numFmtId="1" fontId="12" fillId="0" borderId="3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" fontId="6" fillId="0" borderId="24" xfId="0" applyNumberFormat="1" applyFont="1" applyBorder="1" applyAlignment="1">
      <alignment/>
    </xf>
    <xf numFmtId="1" fontId="6" fillId="0" borderId="24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3" fontId="9" fillId="0" borderId="4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5" fillId="0" borderId="31" xfId="0" applyNumberFormat="1" applyFont="1" applyBorder="1" applyAlignment="1">
      <alignment/>
    </xf>
    <xf numFmtId="0" fontId="5" fillId="0" borderId="3" xfId="0" applyFont="1" applyBorder="1" applyAlignment="1">
      <alignment/>
    </xf>
    <xf numFmtId="3" fontId="5" fillId="0" borderId="28" xfId="0" applyNumberFormat="1" applyFont="1" applyBorder="1" applyAlignment="1">
      <alignment/>
    </xf>
    <xf numFmtId="0" fontId="11" fillId="0" borderId="2" xfId="0" applyFont="1" applyBorder="1" applyAlignment="1">
      <alignment/>
    </xf>
    <xf numFmtId="3" fontId="11" fillId="0" borderId="31" xfId="0" applyNumberFormat="1" applyFont="1" applyBorder="1" applyAlignment="1">
      <alignment/>
    </xf>
    <xf numFmtId="49" fontId="5" fillId="0" borderId="27" xfId="0" applyNumberFormat="1" applyFont="1" applyBorder="1" applyAlignment="1">
      <alignment horizontal="center"/>
    </xf>
    <xf numFmtId="0" fontId="11" fillId="0" borderId="3" xfId="0" applyFont="1" applyBorder="1" applyAlignment="1">
      <alignment/>
    </xf>
    <xf numFmtId="49" fontId="5" fillId="0" borderId="32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5" fillId="0" borderId="2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0" fontId="11" fillId="0" borderId="34" xfId="0" applyFont="1" applyBorder="1" applyAlignment="1">
      <alignment/>
    </xf>
    <xf numFmtId="49" fontId="5" fillId="0" borderId="35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4" fillId="0" borderId="37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4" fillId="0" borderId="39" xfId="0" applyFont="1" applyBorder="1" applyAlignment="1">
      <alignment/>
    </xf>
    <xf numFmtId="0" fontId="14" fillId="0" borderId="2" xfId="0" applyFont="1" applyBorder="1" applyAlignment="1">
      <alignment horizontal="center"/>
    </xf>
    <xf numFmtId="0" fontId="14" fillId="0" borderId="41" xfId="0" applyFont="1" applyBorder="1" applyAlignment="1">
      <alignment/>
    </xf>
    <xf numFmtId="0" fontId="14" fillId="0" borderId="42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22" xfId="0" applyBorder="1" applyAlignment="1">
      <alignment/>
    </xf>
    <xf numFmtId="0" fontId="0" fillId="0" borderId="40" xfId="0" applyBorder="1" applyAlignment="1">
      <alignment/>
    </xf>
    <xf numFmtId="1" fontId="6" fillId="0" borderId="39" xfId="0" applyNumberFormat="1" applyFont="1" applyBorder="1" applyAlignment="1">
      <alignment/>
    </xf>
    <xf numFmtId="0" fontId="0" fillId="0" borderId="2" xfId="0" applyBorder="1" applyAlignment="1">
      <alignment/>
    </xf>
    <xf numFmtId="0" fontId="15" fillId="0" borderId="39" xfId="0" applyFont="1" applyBorder="1" applyAlignment="1">
      <alignment/>
    </xf>
    <xf numFmtId="1" fontId="6" fillId="0" borderId="2" xfId="0" applyNumberFormat="1" applyFont="1" applyBorder="1" applyAlignment="1">
      <alignment/>
    </xf>
    <xf numFmtId="1" fontId="6" fillId="0" borderId="40" xfId="0" applyNumberFormat="1" applyFont="1" applyBorder="1" applyAlignment="1">
      <alignment/>
    </xf>
    <xf numFmtId="0" fontId="15" fillId="0" borderId="2" xfId="0" applyFont="1" applyBorder="1" applyAlignment="1">
      <alignment/>
    </xf>
    <xf numFmtId="0" fontId="15" fillId="0" borderId="40" xfId="0" applyFont="1" applyBorder="1" applyAlignment="1">
      <alignment/>
    </xf>
    <xf numFmtId="1" fontId="14" fillId="0" borderId="3" xfId="0" applyNumberFormat="1" applyFont="1" applyBorder="1" applyAlignment="1">
      <alignment/>
    </xf>
    <xf numFmtId="1" fontId="14" fillId="0" borderId="44" xfId="0" applyNumberFormat="1" applyFont="1" applyBorder="1" applyAlignment="1">
      <alignment/>
    </xf>
    <xf numFmtId="1" fontId="6" fillId="0" borderId="39" xfId="0" applyNumberFormat="1" applyFont="1" applyFill="1" applyBorder="1" applyAlignment="1">
      <alignment/>
    </xf>
    <xf numFmtId="1" fontId="14" fillId="0" borderId="24" xfId="0" applyNumberFormat="1" applyFont="1" applyBorder="1" applyAlignment="1">
      <alignment/>
    </xf>
    <xf numFmtId="1" fontId="14" fillId="0" borderId="45" xfId="0" applyNumberFormat="1" applyFont="1" applyBorder="1" applyAlignment="1">
      <alignment/>
    </xf>
    <xf numFmtId="0" fontId="14" fillId="0" borderId="2" xfId="0" applyFont="1" applyBorder="1" applyAlignment="1">
      <alignment horizontal="right"/>
    </xf>
    <xf numFmtId="0" fontId="14" fillId="0" borderId="40" xfId="0" applyFont="1" applyBorder="1" applyAlignment="1">
      <alignment horizontal="right"/>
    </xf>
    <xf numFmtId="0" fontId="14" fillId="0" borderId="2" xfId="0" applyFont="1" applyBorder="1" applyAlignment="1">
      <alignment/>
    </xf>
    <xf numFmtId="0" fontId="14" fillId="0" borderId="40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45" xfId="0" applyFont="1" applyBorder="1" applyAlignment="1">
      <alignment/>
    </xf>
    <xf numFmtId="0" fontId="16" fillId="0" borderId="39" xfId="0" applyFont="1" applyBorder="1" applyAlignment="1">
      <alignment/>
    </xf>
    <xf numFmtId="0" fontId="16" fillId="0" borderId="2" xfId="0" applyFont="1" applyBorder="1" applyAlignment="1">
      <alignment/>
    </xf>
    <xf numFmtId="0" fontId="16" fillId="0" borderId="40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44" xfId="0" applyFont="1" applyBorder="1" applyAlignment="1">
      <alignment/>
    </xf>
    <xf numFmtId="1" fontId="5" fillId="0" borderId="39" xfId="0" applyNumberFormat="1" applyFont="1" applyBorder="1" applyAlignment="1">
      <alignment/>
    </xf>
    <xf numFmtId="1" fontId="6" fillId="0" borderId="39" xfId="0" applyNumberFormat="1" applyFont="1" applyBorder="1" applyAlignment="1">
      <alignment/>
    </xf>
    <xf numFmtId="0" fontId="6" fillId="0" borderId="39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23" xfId="0" applyBorder="1" applyAlignment="1">
      <alignment/>
    </xf>
    <xf numFmtId="0" fontId="6" fillId="2" borderId="46" xfId="0" applyFont="1" applyFill="1" applyBorder="1" applyAlignment="1">
      <alignment/>
    </xf>
    <xf numFmtId="1" fontId="14" fillId="2" borderId="11" xfId="0" applyNumberFormat="1" applyFont="1" applyFill="1" applyBorder="1" applyAlignment="1">
      <alignment/>
    </xf>
    <xf numFmtId="1" fontId="14" fillId="2" borderId="47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1" fillId="0" borderId="31" xfId="0" applyFont="1" applyBorder="1" applyAlignment="1">
      <alignment/>
    </xf>
    <xf numFmtId="3" fontId="5" fillId="0" borderId="48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4" fontId="11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4" fontId="5" fillId="0" borderId="0" xfId="0" applyNumberFormat="1" applyFont="1" applyAlignment="1">
      <alignment horizontal="centerContinuous"/>
    </xf>
    <xf numFmtId="0" fontId="11" fillId="0" borderId="0" xfId="0" applyFont="1" applyBorder="1" applyAlignment="1">
      <alignment/>
    </xf>
    <xf numFmtId="4" fontId="11" fillId="0" borderId="0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3" fontId="11" fillId="0" borderId="2" xfId="0" applyNumberFormat="1" applyFont="1" applyBorder="1" applyAlignment="1">
      <alignment/>
    </xf>
    <xf numFmtId="4" fontId="11" fillId="0" borderId="2" xfId="0" applyNumberFormat="1" applyFont="1" applyBorder="1" applyAlignment="1">
      <alignment/>
    </xf>
    <xf numFmtId="0" fontId="11" fillId="0" borderId="2" xfId="0" applyFont="1" applyBorder="1" applyAlignment="1">
      <alignment/>
    </xf>
    <xf numFmtId="1" fontId="5" fillId="0" borderId="2" xfId="0" applyNumberFormat="1" applyFont="1" applyBorder="1" applyAlignment="1">
      <alignment/>
    </xf>
    <xf numFmtId="1" fontId="5" fillId="0" borderId="2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/>
    </xf>
    <xf numFmtId="1" fontId="11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1" fontId="5" fillId="0" borderId="3" xfId="0" applyNumberFormat="1" applyFont="1" applyBorder="1" applyAlignment="1">
      <alignment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11" fillId="0" borderId="1" xfId="0" applyNumberFormat="1" applyFont="1" applyBorder="1" applyAlignment="1">
      <alignment/>
    </xf>
    <xf numFmtId="1" fontId="11" fillId="0" borderId="3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1" fontId="11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/>
    </xf>
    <xf numFmtId="4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9"/>
  <sheetViews>
    <sheetView tabSelected="1" zoomScale="75" zoomScaleNormal="75" workbookViewId="0" topLeftCell="A1">
      <pane ySplit="10" topLeftCell="BM46" activePane="bottomLeft" state="frozen"/>
      <selection pane="topLeft" activeCell="A1" sqref="A1"/>
      <selection pane="bottomLeft" activeCell="G62" sqref="G62"/>
    </sheetView>
  </sheetViews>
  <sheetFormatPr defaultColWidth="9.140625" defaultRowHeight="12.75"/>
  <cols>
    <col min="1" max="1" width="53.57421875" style="53" customWidth="1"/>
    <col min="2" max="2" width="7.28125" style="53" customWidth="1"/>
    <col min="3" max="4" width="12.8515625" style="53" customWidth="1"/>
    <col min="5" max="5" width="13.28125" style="53" customWidth="1"/>
    <col min="6" max="6" width="12.8515625" style="53" customWidth="1"/>
    <col min="7" max="7" width="11.8515625" style="54" customWidth="1"/>
    <col min="8" max="9" width="10.140625" style="53" bestFit="1" customWidth="1"/>
    <col min="10" max="10" width="10.28125" style="53" customWidth="1"/>
    <col min="11" max="11" width="9.140625" style="55" customWidth="1"/>
    <col min="12" max="16384" width="9.140625" style="53" customWidth="1"/>
  </cols>
  <sheetData>
    <row r="1" spans="1:10" s="1" customFormat="1" ht="15">
      <c r="A1" s="62"/>
      <c r="B1" s="62"/>
      <c r="C1" s="62"/>
      <c r="D1" s="276" t="s">
        <v>293</v>
      </c>
      <c r="E1" s="62"/>
      <c r="F1" s="62"/>
      <c r="G1" s="277"/>
      <c r="H1" s="4"/>
      <c r="J1" s="5"/>
    </row>
    <row r="2" spans="1:9" s="1" customFormat="1" ht="15">
      <c r="A2" s="62"/>
      <c r="B2" s="62"/>
      <c r="C2" s="62"/>
      <c r="D2" s="62"/>
      <c r="E2" s="62"/>
      <c r="F2" s="62"/>
      <c r="G2" s="277"/>
      <c r="I2" s="6"/>
    </row>
    <row r="3" spans="1:9" s="1" customFormat="1" ht="15">
      <c r="A3" s="278" t="s">
        <v>0</v>
      </c>
      <c r="B3" s="279"/>
      <c r="C3" s="279"/>
      <c r="D3" s="279"/>
      <c r="E3" s="279"/>
      <c r="F3" s="278"/>
      <c r="G3" s="280"/>
      <c r="I3" s="6"/>
    </row>
    <row r="4" spans="1:9" s="1" customFormat="1" ht="15">
      <c r="A4" s="278" t="s">
        <v>1</v>
      </c>
      <c r="B4" s="279"/>
      <c r="C4" s="279"/>
      <c r="D4" s="278"/>
      <c r="E4" s="279"/>
      <c r="F4" s="278"/>
      <c r="G4" s="280"/>
      <c r="H4" s="4"/>
      <c r="I4" s="2"/>
    </row>
    <row r="5" spans="1:9" s="1" customFormat="1" ht="15">
      <c r="A5" s="278" t="s">
        <v>271</v>
      </c>
      <c r="B5" s="279"/>
      <c r="C5" s="279"/>
      <c r="D5" s="278"/>
      <c r="E5" s="279"/>
      <c r="F5" s="278"/>
      <c r="G5" s="280"/>
      <c r="I5" s="6"/>
    </row>
    <row r="6" spans="1:7" ht="12.75">
      <c r="A6" s="281"/>
      <c r="B6" s="281"/>
      <c r="C6" s="281"/>
      <c r="D6" s="281"/>
      <c r="E6" s="281"/>
      <c r="F6" s="281"/>
      <c r="G6" s="282"/>
    </row>
    <row r="7" spans="1:7" s="13" customFormat="1" ht="12.75">
      <c r="A7" s="283"/>
      <c r="B7" s="283" t="s">
        <v>3</v>
      </c>
      <c r="C7" s="284" t="s">
        <v>4</v>
      </c>
      <c r="D7" s="284" t="s">
        <v>5</v>
      </c>
      <c r="E7" s="284" t="s">
        <v>6</v>
      </c>
      <c r="F7" s="284" t="s">
        <v>7</v>
      </c>
      <c r="G7" s="285"/>
    </row>
    <row r="8" spans="1:7" s="13" customFormat="1" ht="12.75">
      <c r="A8" s="286" t="s">
        <v>8</v>
      </c>
      <c r="B8" s="286" t="s">
        <v>9</v>
      </c>
      <c r="C8" s="287" t="s">
        <v>10</v>
      </c>
      <c r="D8" s="287" t="s">
        <v>10</v>
      </c>
      <c r="E8" s="288">
        <v>2004</v>
      </c>
      <c r="F8" s="288">
        <v>2005</v>
      </c>
      <c r="G8" s="289" t="s">
        <v>11</v>
      </c>
    </row>
    <row r="9" spans="1:7" s="13" customFormat="1" ht="12.75">
      <c r="A9" s="290"/>
      <c r="B9" s="290"/>
      <c r="C9" s="291"/>
      <c r="D9" s="292">
        <v>2004</v>
      </c>
      <c r="E9" s="291"/>
      <c r="F9" s="291"/>
      <c r="G9" s="293" t="s">
        <v>12</v>
      </c>
    </row>
    <row r="10" spans="1:7" s="13" customFormat="1" ht="12.75">
      <c r="A10" s="294">
        <v>1</v>
      </c>
      <c r="B10" s="294">
        <v>2</v>
      </c>
      <c r="C10" s="294">
        <v>3</v>
      </c>
      <c r="D10" s="294">
        <v>4</v>
      </c>
      <c r="E10" s="294">
        <v>5</v>
      </c>
      <c r="F10" s="294">
        <v>6</v>
      </c>
      <c r="G10" s="295">
        <v>7</v>
      </c>
    </row>
    <row r="11" spans="1:7" s="13" customFormat="1" ht="12.75">
      <c r="A11" s="283"/>
      <c r="B11" s="283"/>
      <c r="C11" s="284"/>
      <c r="D11" s="284"/>
      <c r="E11" s="284"/>
      <c r="F11" s="284"/>
      <c r="G11" s="285"/>
    </row>
    <row r="12" spans="1:7" s="29" customFormat="1" ht="14.25">
      <c r="A12" s="296" t="s">
        <v>13</v>
      </c>
      <c r="B12" s="286"/>
      <c r="C12" s="297"/>
      <c r="D12" s="297"/>
      <c r="E12" s="297"/>
      <c r="F12" s="297"/>
      <c r="G12" s="298"/>
    </row>
    <row r="13" spans="1:7" s="29" customFormat="1" ht="14.25">
      <c r="A13" s="296" t="s">
        <v>14</v>
      </c>
      <c r="B13" s="286"/>
      <c r="C13" s="297"/>
      <c r="D13" s="297"/>
      <c r="E13" s="297"/>
      <c r="F13" s="297"/>
      <c r="G13" s="298"/>
    </row>
    <row r="14" spans="1:7" s="29" customFormat="1" ht="14.25">
      <c r="A14" s="299"/>
      <c r="B14" s="286"/>
      <c r="C14" s="297"/>
      <c r="D14" s="297"/>
      <c r="E14" s="297"/>
      <c r="F14" s="297"/>
      <c r="G14" s="298"/>
    </row>
    <row r="15" spans="1:7" s="35" customFormat="1" ht="12.75">
      <c r="A15" s="300" t="s">
        <v>15</v>
      </c>
      <c r="B15" s="301"/>
      <c r="C15" s="297"/>
      <c r="D15" s="297"/>
      <c r="E15" s="297"/>
      <c r="F15" s="297"/>
      <c r="G15" s="302"/>
    </row>
    <row r="16" spans="1:7" s="35" customFormat="1" ht="12.75">
      <c r="A16" s="303" t="s">
        <v>198</v>
      </c>
      <c r="B16" s="301">
        <v>3100</v>
      </c>
      <c r="C16" s="297">
        <f>SUM(C17)</f>
        <v>14704770</v>
      </c>
      <c r="D16" s="297">
        <f>SUM(D17)</f>
        <v>17113595</v>
      </c>
      <c r="E16" s="297">
        <f>SUM(E17)</f>
        <v>17098215</v>
      </c>
      <c r="F16" s="297">
        <f>SUM(F17)</f>
        <v>16962471</v>
      </c>
      <c r="G16" s="302">
        <f>F16/C16*100-100</f>
        <v>15.353528140868562</v>
      </c>
    </row>
    <row r="17" spans="1:7" s="35" customFormat="1" ht="12.75">
      <c r="A17" s="303" t="s">
        <v>199</v>
      </c>
      <c r="B17" s="301">
        <v>3110</v>
      </c>
      <c r="C17" s="297">
        <f>SUM(C18:C21)</f>
        <v>14704770</v>
      </c>
      <c r="D17" s="297">
        <f>SUM(D18:D21)</f>
        <v>17113595</v>
      </c>
      <c r="E17" s="297">
        <f>SUM(E18:E21)</f>
        <v>17098215</v>
      </c>
      <c r="F17" s="297">
        <f>SUM(F18:F20)</f>
        <v>16962471</v>
      </c>
      <c r="G17" s="302">
        <f>F17/C17*100-100</f>
        <v>15.353528140868562</v>
      </c>
    </row>
    <row r="18" spans="1:7" s="35" customFormat="1" ht="12.75">
      <c r="A18" s="303" t="s">
        <v>200</v>
      </c>
      <c r="B18" s="301">
        <v>3111</v>
      </c>
      <c r="C18" s="297">
        <v>2051570</v>
      </c>
      <c r="D18" s="297">
        <v>3170704</v>
      </c>
      <c r="E18" s="297">
        <v>3158424</v>
      </c>
      <c r="F18" s="297">
        <v>3361071</v>
      </c>
      <c r="G18" s="302">
        <f>F18/C18*100-100</f>
        <v>63.82921372412346</v>
      </c>
    </row>
    <row r="19" spans="1:7" s="35" customFormat="1" ht="12.75">
      <c r="A19" s="303" t="s">
        <v>201</v>
      </c>
      <c r="B19" s="301">
        <v>3113</v>
      </c>
      <c r="C19" s="297">
        <v>193200</v>
      </c>
      <c r="D19" s="297">
        <v>700643</v>
      </c>
      <c r="E19" s="297">
        <v>700643</v>
      </c>
      <c r="F19" s="297">
        <v>491500</v>
      </c>
      <c r="G19" s="302">
        <f>F19/C19*100-100</f>
        <v>154.39958592132507</v>
      </c>
    </row>
    <row r="20" spans="1:7" s="35" customFormat="1" ht="12.75">
      <c r="A20" s="303" t="s">
        <v>202</v>
      </c>
      <c r="B20" s="301">
        <v>3119</v>
      </c>
      <c r="C20" s="297">
        <v>12460000</v>
      </c>
      <c r="D20" s="297">
        <v>13242248</v>
      </c>
      <c r="E20" s="297">
        <v>13242248</v>
      </c>
      <c r="F20" s="297">
        <v>13109900</v>
      </c>
      <c r="G20" s="302">
        <f>F20/C20*100-100</f>
        <v>5.215890850722317</v>
      </c>
    </row>
    <row r="21" spans="1:7" s="35" customFormat="1" ht="12.75">
      <c r="A21" s="303" t="s">
        <v>203</v>
      </c>
      <c r="B21" s="301">
        <v>3120</v>
      </c>
      <c r="C21" s="297"/>
      <c r="D21" s="297"/>
      <c r="E21" s="297">
        <v>-3100</v>
      </c>
      <c r="F21" s="297"/>
      <c r="G21" s="302"/>
    </row>
    <row r="22" spans="1:7" s="35" customFormat="1" ht="12.75">
      <c r="A22" s="303"/>
      <c r="B22" s="301"/>
      <c r="C22" s="297"/>
      <c r="D22" s="297"/>
      <c r="E22" s="297"/>
      <c r="F22" s="297"/>
      <c r="G22" s="302"/>
    </row>
    <row r="23" spans="1:7" s="5" customFormat="1" ht="12.75">
      <c r="A23" s="300" t="s">
        <v>204</v>
      </c>
      <c r="B23" s="301"/>
      <c r="C23" s="304">
        <f>SUM(C16)</f>
        <v>14704770</v>
      </c>
      <c r="D23" s="304">
        <f>SUM(D16)</f>
        <v>17113595</v>
      </c>
      <c r="E23" s="304">
        <f>SUM(E16)</f>
        <v>17098215</v>
      </c>
      <c r="F23" s="304">
        <f>SUM(F16)</f>
        <v>16962471</v>
      </c>
      <c r="G23" s="302">
        <f>F23/C23*100-100</f>
        <v>15.353528140868562</v>
      </c>
    </row>
    <row r="24" spans="1:7" s="35" customFormat="1" ht="12.75">
      <c r="A24" s="303"/>
      <c r="B24" s="301"/>
      <c r="C24" s="297"/>
      <c r="D24" s="297"/>
      <c r="E24" s="297"/>
      <c r="F24" s="297"/>
      <c r="G24" s="302"/>
    </row>
    <row r="25" spans="1:7" s="35" customFormat="1" ht="12.75">
      <c r="A25" s="300" t="s">
        <v>16</v>
      </c>
      <c r="B25" s="301"/>
      <c r="C25" s="297"/>
      <c r="D25" s="297"/>
      <c r="E25" s="297"/>
      <c r="F25" s="297"/>
      <c r="G25" s="302"/>
    </row>
    <row r="26" spans="1:7" s="35" customFormat="1" ht="12.75">
      <c r="A26" s="303"/>
      <c r="B26" s="301"/>
      <c r="C26" s="297"/>
      <c r="D26" s="297"/>
      <c r="E26" s="297"/>
      <c r="F26" s="297"/>
      <c r="G26" s="302"/>
    </row>
    <row r="27" spans="1:7" s="35" customFormat="1" ht="12.75">
      <c r="A27" s="303" t="s">
        <v>205</v>
      </c>
      <c r="B27" s="301">
        <v>6100</v>
      </c>
      <c r="C27" s="297">
        <f>SUM(C28:C30)</f>
        <v>0</v>
      </c>
      <c r="D27" s="297">
        <f>SUM(D28:D30)</f>
        <v>878754</v>
      </c>
      <c r="E27" s="297">
        <f>SUM(E28:E30)</f>
        <v>878754</v>
      </c>
      <c r="F27" s="297">
        <f>SUM(F28:F30)</f>
        <v>0</v>
      </c>
      <c r="G27" s="302"/>
    </row>
    <row r="28" spans="1:7" s="35" customFormat="1" ht="12.75">
      <c r="A28" s="303" t="s">
        <v>206</v>
      </c>
      <c r="B28" s="301">
        <v>6101</v>
      </c>
      <c r="C28" s="297"/>
      <c r="D28" s="297">
        <v>29071</v>
      </c>
      <c r="E28" s="297">
        <v>29071</v>
      </c>
      <c r="F28" s="297"/>
      <c r="G28" s="302"/>
    </row>
    <row r="29" spans="1:7" s="35" customFormat="1" ht="12.75">
      <c r="A29" s="303" t="s">
        <v>207</v>
      </c>
      <c r="B29" s="301">
        <v>6102</v>
      </c>
      <c r="C29" s="297"/>
      <c r="D29" s="297">
        <v>-62</v>
      </c>
      <c r="E29" s="297">
        <v>-62</v>
      </c>
      <c r="F29" s="297"/>
      <c r="G29" s="302"/>
    </row>
    <row r="30" spans="1:7" s="35" customFormat="1" ht="12.75">
      <c r="A30" s="303" t="s">
        <v>208</v>
      </c>
      <c r="B30" s="301">
        <v>6105</v>
      </c>
      <c r="C30" s="297"/>
      <c r="D30" s="297">
        <v>849745</v>
      </c>
      <c r="E30" s="297">
        <v>849745</v>
      </c>
      <c r="F30" s="297"/>
      <c r="G30" s="302"/>
    </row>
    <row r="31" spans="1:7" s="5" customFormat="1" ht="12.75">
      <c r="A31" s="300" t="s">
        <v>209</v>
      </c>
      <c r="B31" s="301"/>
      <c r="C31" s="304">
        <f>SUM(C27)</f>
        <v>0</v>
      </c>
      <c r="D31" s="304">
        <f>SUM(D27)</f>
        <v>878754</v>
      </c>
      <c r="E31" s="304">
        <f>SUM(E27)</f>
        <v>878754</v>
      </c>
      <c r="F31" s="304">
        <f>SUM(F27)</f>
        <v>0</v>
      </c>
      <c r="G31" s="302"/>
    </row>
    <row r="32" spans="1:7" s="35" customFormat="1" ht="12.75">
      <c r="A32" s="303"/>
      <c r="B32" s="301"/>
      <c r="C32" s="297"/>
      <c r="D32" s="297"/>
      <c r="E32" s="297"/>
      <c r="F32" s="297"/>
      <c r="G32" s="302"/>
    </row>
    <row r="33" spans="1:7" s="35" customFormat="1" ht="12.75">
      <c r="A33" s="300" t="s">
        <v>17</v>
      </c>
      <c r="B33" s="301"/>
      <c r="C33" s="297"/>
      <c r="D33" s="297"/>
      <c r="E33" s="297"/>
      <c r="F33" s="297"/>
      <c r="G33" s="302"/>
    </row>
    <row r="34" spans="1:7" s="35" customFormat="1" ht="12.75">
      <c r="A34" s="303" t="s">
        <v>210</v>
      </c>
      <c r="B34" s="301">
        <v>8800</v>
      </c>
      <c r="C34" s="297"/>
      <c r="D34" s="297"/>
      <c r="E34" s="297">
        <v>62</v>
      </c>
      <c r="F34" s="297"/>
      <c r="G34" s="302"/>
    </row>
    <row r="35" spans="1:7" s="35" customFormat="1" ht="12.75">
      <c r="A35" s="303" t="s">
        <v>211</v>
      </c>
      <c r="B35" s="301">
        <v>9500</v>
      </c>
      <c r="C35" s="297">
        <f>SUM(C36:C37)</f>
        <v>299339</v>
      </c>
      <c r="D35" s="297">
        <f>SUM(D36:D37)</f>
        <v>299339</v>
      </c>
      <c r="E35" s="297">
        <f>SUM(E36:E37)</f>
        <v>-265630</v>
      </c>
      <c r="F35" s="297">
        <f>SUM(F36:F37)</f>
        <v>0</v>
      </c>
      <c r="G35" s="302"/>
    </row>
    <row r="36" spans="1:7" s="35" customFormat="1" ht="12.75">
      <c r="A36" s="303" t="s">
        <v>212</v>
      </c>
      <c r="B36" s="301">
        <v>9501</v>
      </c>
      <c r="C36" s="297">
        <v>299339</v>
      </c>
      <c r="D36" s="297">
        <v>299339</v>
      </c>
      <c r="E36" s="297">
        <v>299339</v>
      </c>
      <c r="F36" s="297"/>
      <c r="G36" s="302"/>
    </row>
    <row r="37" spans="1:7" s="35" customFormat="1" ht="12.75">
      <c r="A37" s="303" t="s">
        <v>213</v>
      </c>
      <c r="B37" s="301">
        <v>9507</v>
      </c>
      <c r="C37" s="297"/>
      <c r="D37" s="297"/>
      <c r="E37" s="297">
        <v>-564969</v>
      </c>
      <c r="F37" s="297"/>
      <c r="G37" s="302"/>
    </row>
    <row r="38" spans="1:7" s="35" customFormat="1" ht="12.75">
      <c r="A38" s="303"/>
      <c r="B38" s="301"/>
      <c r="C38" s="297"/>
      <c r="D38" s="297"/>
      <c r="E38" s="297"/>
      <c r="F38" s="297"/>
      <c r="G38" s="302"/>
    </row>
    <row r="39" spans="1:7" s="5" customFormat="1" ht="12.75">
      <c r="A39" s="300" t="s">
        <v>214</v>
      </c>
      <c r="B39" s="301"/>
      <c r="C39" s="304">
        <f>SUM(C34,C35)</f>
        <v>299339</v>
      </c>
      <c r="D39" s="304">
        <f>SUM(D34,D35)</f>
        <v>299339</v>
      </c>
      <c r="E39" s="304">
        <f>SUM(E34,E35)</f>
        <v>-265568</v>
      </c>
      <c r="F39" s="304">
        <f>SUM(F34,F35)</f>
        <v>0</v>
      </c>
      <c r="G39" s="302"/>
    </row>
    <row r="40" spans="1:7" s="35" customFormat="1" ht="12.75">
      <c r="A40" s="303"/>
      <c r="B40" s="301"/>
      <c r="C40" s="297"/>
      <c r="D40" s="297"/>
      <c r="E40" s="297"/>
      <c r="F40" s="297"/>
      <c r="G40" s="302"/>
    </row>
    <row r="41" spans="1:7" s="5" customFormat="1" ht="12.75">
      <c r="A41" s="305" t="s">
        <v>18</v>
      </c>
      <c r="B41" s="306"/>
      <c r="C41" s="307">
        <f>SUM(C23,C31,C39)</f>
        <v>15004109</v>
      </c>
      <c r="D41" s="307">
        <f>SUM(D23,D31,D39)</f>
        <v>18291688</v>
      </c>
      <c r="E41" s="307">
        <f>SUM(E23,E31,E39)</f>
        <v>17711401</v>
      </c>
      <c r="F41" s="307">
        <f>SUM(F23,F31,F39)</f>
        <v>16962471</v>
      </c>
      <c r="G41" s="308">
        <f>F41/C41*100-100</f>
        <v>13.05217124189113</v>
      </c>
    </row>
    <row r="42" spans="1:7" s="29" customFormat="1" ht="14.25">
      <c r="A42" s="309" t="s">
        <v>13</v>
      </c>
      <c r="B42" s="283"/>
      <c r="C42" s="310"/>
      <c r="D42" s="310"/>
      <c r="E42" s="310"/>
      <c r="F42" s="310"/>
      <c r="G42" s="302"/>
    </row>
    <row r="43" spans="1:7" s="45" customFormat="1" ht="14.25">
      <c r="A43" s="296" t="s">
        <v>19</v>
      </c>
      <c r="B43" s="286"/>
      <c r="C43" s="304"/>
      <c r="D43" s="304"/>
      <c r="E43" s="304"/>
      <c r="F43" s="304"/>
      <c r="G43" s="302"/>
    </row>
    <row r="44" spans="1:7" s="35" customFormat="1" ht="12.75">
      <c r="A44" s="303" t="s">
        <v>20</v>
      </c>
      <c r="B44" s="301">
        <v>1300</v>
      </c>
      <c r="C44" s="297">
        <f>SUM(C45:C49)</f>
        <v>2398400</v>
      </c>
      <c r="D44" s="297">
        <f>SUM(D45:D49)</f>
        <v>2550201</v>
      </c>
      <c r="E44" s="297">
        <f>SUM(E45:E49)</f>
        <v>2550201</v>
      </c>
      <c r="F44" s="297">
        <f>SUM(F45:F49)</f>
        <v>2126200</v>
      </c>
      <c r="G44" s="302">
        <f aca="true" t="shared" si="0" ref="G44:G49">F44/C44*100-100</f>
        <v>-11.349232821881245</v>
      </c>
    </row>
    <row r="45" spans="1:7" s="35" customFormat="1" ht="12.75">
      <c r="A45" s="303" t="s">
        <v>215</v>
      </c>
      <c r="B45" s="301">
        <v>1301</v>
      </c>
      <c r="C45" s="297">
        <v>550000</v>
      </c>
      <c r="D45" s="297">
        <v>671993</v>
      </c>
      <c r="E45" s="297">
        <v>671993</v>
      </c>
      <c r="F45" s="297">
        <v>680000</v>
      </c>
      <c r="G45" s="302">
        <f t="shared" si="0"/>
        <v>23.636363636363626</v>
      </c>
    </row>
    <row r="46" spans="1:7" s="35" customFormat="1" ht="12.75">
      <c r="A46" s="303" t="s">
        <v>216</v>
      </c>
      <c r="B46" s="301">
        <v>1302</v>
      </c>
      <c r="C46" s="297">
        <v>3540</v>
      </c>
      <c r="D46" s="297">
        <v>1028</v>
      </c>
      <c r="E46" s="297">
        <v>1028</v>
      </c>
      <c r="F46" s="297">
        <v>1200</v>
      </c>
      <c r="G46" s="302">
        <f t="shared" si="0"/>
        <v>-66.10169491525424</v>
      </c>
    </row>
    <row r="47" spans="1:7" s="35" customFormat="1" ht="12.75">
      <c r="A47" s="303" t="s">
        <v>217</v>
      </c>
      <c r="B47" s="301">
        <v>1303</v>
      </c>
      <c r="C47" s="297">
        <v>594860</v>
      </c>
      <c r="D47" s="297">
        <v>552331</v>
      </c>
      <c r="E47" s="297">
        <v>552331</v>
      </c>
      <c r="F47" s="297">
        <v>560000</v>
      </c>
      <c r="G47" s="302">
        <f t="shared" si="0"/>
        <v>-5.8602024005648445</v>
      </c>
    </row>
    <row r="48" spans="1:7" s="35" customFormat="1" ht="12.75">
      <c r="A48" s="303" t="s">
        <v>218</v>
      </c>
      <c r="B48" s="301">
        <v>1304</v>
      </c>
      <c r="C48" s="297">
        <v>650000</v>
      </c>
      <c r="D48" s="297">
        <v>883447</v>
      </c>
      <c r="E48" s="297">
        <v>883447</v>
      </c>
      <c r="F48" s="297">
        <v>885000</v>
      </c>
      <c r="G48" s="302">
        <f t="shared" si="0"/>
        <v>36.15384615384616</v>
      </c>
    </row>
    <row r="49" spans="1:7" s="35" customFormat="1" ht="12.75">
      <c r="A49" s="303" t="s">
        <v>219</v>
      </c>
      <c r="B49" s="301">
        <v>1305</v>
      </c>
      <c r="C49" s="297">
        <v>600000</v>
      </c>
      <c r="D49" s="297">
        <v>441402</v>
      </c>
      <c r="E49" s="297">
        <v>441402</v>
      </c>
      <c r="F49" s="297"/>
      <c r="G49" s="302">
        <f t="shared" si="0"/>
        <v>-100</v>
      </c>
    </row>
    <row r="50" spans="1:7" s="35" customFormat="1" ht="12.75">
      <c r="A50" s="303" t="s">
        <v>220</v>
      </c>
      <c r="B50" s="301">
        <v>2000</v>
      </c>
      <c r="C50" s="297"/>
      <c r="D50" s="297">
        <v>477</v>
      </c>
      <c r="E50" s="297">
        <v>477</v>
      </c>
      <c r="F50" s="297"/>
      <c r="G50" s="302"/>
    </row>
    <row r="51" spans="1:7" s="35" customFormat="1" ht="12.75">
      <c r="A51" s="303"/>
      <c r="B51" s="301"/>
      <c r="C51" s="297"/>
      <c r="D51" s="297"/>
      <c r="E51" s="297"/>
      <c r="F51" s="297"/>
      <c r="G51" s="302"/>
    </row>
    <row r="52" spans="1:7" s="5" customFormat="1" ht="12.75">
      <c r="A52" s="300" t="s">
        <v>221</v>
      </c>
      <c r="B52" s="301"/>
      <c r="C52" s="304">
        <f>SUM(C44,C50)</f>
        <v>2398400</v>
      </c>
      <c r="D52" s="304">
        <f>SUM(D44,D50)</f>
        <v>2550678</v>
      </c>
      <c r="E52" s="304">
        <f>SUM(E44,E50)</f>
        <v>2550678</v>
      </c>
      <c r="F52" s="304">
        <f>SUM(F44,F50)</f>
        <v>2126200</v>
      </c>
      <c r="G52" s="302">
        <f>F52/C52*100-100</f>
        <v>-11.349232821881245</v>
      </c>
    </row>
    <row r="53" spans="1:7" s="35" customFormat="1" ht="12.75">
      <c r="A53" s="300" t="s">
        <v>21</v>
      </c>
      <c r="B53" s="301"/>
      <c r="C53" s="297"/>
      <c r="D53" s="297"/>
      <c r="E53" s="297"/>
      <c r="F53" s="297"/>
      <c r="G53" s="302"/>
    </row>
    <row r="54" spans="1:7" s="35" customFormat="1" ht="12.75">
      <c r="A54" s="303" t="s">
        <v>22</v>
      </c>
      <c r="B54" s="301"/>
      <c r="C54" s="297"/>
      <c r="D54" s="297"/>
      <c r="E54" s="297"/>
      <c r="F54" s="297"/>
      <c r="G54" s="302"/>
    </row>
    <row r="55" spans="1:7" s="35" customFormat="1" ht="12.75">
      <c r="A55" s="303" t="s">
        <v>222</v>
      </c>
      <c r="B55" s="301">
        <v>2400</v>
      </c>
      <c r="C55" s="297">
        <f>SUM(C56:C62)</f>
        <v>1022830</v>
      </c>
      <c r="D55" s="297">
        <f>SUM(D56:D62)</f>
        <v>1124904</v>
      </c>
      <c r="E55" s="297">
        <f>SUM(E56:E62)</f>
        <v>1124904</v>
      </c>
      <c r="F55" s="297">
        <f>SUM(F56:F62)</f>
        <v>1134000</v>
      </c>
      <c r="G55" s="302">
        <f>F55/C55*100-100</f>
        <v>10.86886383856556</v>
      </c>
    </row>
    <row r="56" spans="1:7" s="35" customFormat="1" ht="12.75">
      <c r="A56" s="303" t="s">
        <v>223</v>
      </c>
      <c r="B56" s="301">
        <v>2401</v>
      </c>
      <c r="C56" s="297"/>
      <c r="D56" s="297">
        <v>4301</v>
      </c>
      <c r="E56" s="297">
        <v>4301</v>
      </c>
      <c r="F56" s="297">
        <v>4000</v>
      </c>
      <c r="G56" s="302"/>
    </row>
    <row r="57" spans="1:7" s="35" customFormat="1" ht="12.75">
      <c r="A57" s="303" t="s">
        <v>224</v>
      </c>
      <c r="B57" s="301">
        <v>2404</v>
      </c>
      <c r="C57" s="297">
        <v>292630</v>
      </c>
      <c r="D57" s="297">
        <v>357942</v>
      </c>
      <c r="E57" s="297">
        <v>357942</v>
      </c>
      <c r="F57" s="297">
        <v>358000</v>
      </c>
      <c r="G57" s="302">
        <f aca="true" t="shared" si="1" ref="G57:G67">F57/C57*100-100</f>
        <v>22.338789597785592</v>
      </c>
    </row>
    <row r="58" spans="1:7" s="35" customFormat="1" ht="12.75">
      <c r="A58" s="303" t="s">
        <v>225</v>
      </c>
      <c r="B58" s="301">
        <v>2405</v>
      </c>
      <c r="C58" s="297">
        <v>708000</v>
      </c>
      <c r="D58" s="297">
        <v>710465</v>
      </c>
      <c r="E58" s="297">
        <v>710465</v>
      </c>
      <c r="F58" s="297">
        <v>721000</v>
      </c>
      <c r="G58" s="302">
        <f t="shared" si="1"/>
        <v>1.8361581920903944</v>
      </c>
    </row>
    <row r="59" spans="1:7" s="35" customFormat="1" ht="12.75">
      <c r="A59" s="303" t="s">
        <v>226</v>
      </c>
      <c r="B59" s="301">
        <v>2406</v>
      </c>
      <c r="C59" s="297">
        <v>14000</v>
      </c>
      <c r="D59" s="297">
        <v>36711</v>
      </c>
      <c r="E59" s="297">
        <v>36711</v>
      </c>
      <c r="F59" s="297">
        <v>37000</v>
      </c>
      <c r="G59" s="302">
        <f t="shared" si="1"/>
        <v>164.28571428571428</v>
      </c>
    </row>
    <row r="60" spans="1:7" s="35" customFormat="1" ht="12.75">
      <c r="A60" s="303" t="s">
        <v>227</v>
      </c>
      <c r="B60" s="301">
        <v>2407</v>
      </c>
      <c r="C60" s="297">
        <v>5000</v>
      </c>
      <c r="D60" s="297">
        <v>3742</v>
      </c>
      <c r="E60" s="297">
        <v>3742</v>
      </c>
      <c r="F60" s="297">
        <v>3000</v>
      </c>
      <c r="G60" s="302">
        <f t="shared" si="1"/>
        <v>-40</v>
      </c>
    </row>
    <row r="61" spans="1:7" s="35" customFormat="1" ht="12.75">
      <c r="A61" s="303" t="s">
        <v>228</v>
      </c>
      <c r="B61" s="301">
        <v>2408</v>
      </c>
      <c r="C61" s="297">
        <v>3200</v>
      </c>
      <c r="D61" s="297">
        <v>5045</v>
      </c>
      <c r="E61" s="297">
        <v>5045</v>
      </c>
      <c r="F61" s="297">
        <v>5000</v>
      </c>
      <c r="G61" s="302">
        <f t="shared" si="1"/>
        <v>56.25</v>
      </c>
    </row>
    <row r="62" spans="1:7" s="35" customFormat="1" ht="12.75">
      <c r="A62" s="303" t="s">
        <v>229</v>
      </c>
      <c r="B62" s="301">
        <v>2419</v>
      </c>
      <c r="C62" s="297"/>
      <c r="D62" s="297">
        <v>6698</v>
      </c>
      <c r="E62" s="297">
        <v>6698</v>
      </c>
      <c r="F62" s="297">
        <v>6000</v>
      </c>
      <c r="G62" s="289" t="s">
        <v>477</v>
      </c>
    </row>
    <row r="63" spans="1:7" s="35" customFormat="1" ht="12.75">
      <c r="A63" s="303" t="s">
        <v>230</v>
      </c>
      <c r="B63" s="301">
        <v>2700</v>
      </c>
      <c r="C63" s="297">
        <f>SUM(C64:C76)</f>
        <v>3771400</v>
      </c>
      <c r="D63" s="297">
        <f>SUM(D64:D76)</f>
        <v>4358414</v>
      </c>
      <c r="E63" s="297">
        <f>SUM(E64:E76)</f>
        <v>4358414</v>
      </c>
      <c r="F63" s="297">
        <f>SUM(F64:F76)</f>
        <v>4369000</v>
      </c>
      <c r="G63" s="302">
        <f t="shared" si="1"/>
        <v>15.845574587686272</v>
      </c>
    </row>
    <row r="64" spans="1:7" s="35" customFormat="1" ht="12.75">
      <c r="A64" s="303" t="s">
        <v>231</v>
      </c>
      <c r="B64" s="301">
        <v>2701</v>
      </c>
      <c r="C64" s="297">
        <v>269300</v>
      </c>
      <c r="D64" s="297">
        <v>256139</v>
      </c>
      <c r="E64" s="297">
        <v>256139</v>
      </c>
      <c r="F64" s="297">
        <v>262000</v>
      </c>
      <c r="G64" s="302">
        <f t="shared" si="1"/>
        <v>-2.710731526178975</v>
      </c>
    </row>
    <row r="65" spans="1:7" s="35" customFormat="1" ht="12.75">
      <c r="A65" s="303" t="s">
        <v>232</v>
      </c>
      <c r="B65" s="301">
        <v>2702</v>
      </c>
      <c r="C65" s="297">
        <v>111700</v>
      </c>
      <c r="D65" s="297">
        <v>104735</v>
      </c>
      <c r="E65" s="297">
        <v>104735</v>
      </c>
      <c r="F65" s="297">
        <v>105000</v>
      </c>
      <c r="G65" s="302">
        <f t="shared" si="1"/>
        <v>-5.998209489704564</v>
      </c>
    </row>
    <row r="66" spans="1:7" s="35" customFormat="1" ht="12.75">
      <c r="A66" s="303" t="s">
        <v>233</v>
      </c>
      <c r="B66" s="301">
        <v>2704</v>
      </c>
      <c r="C66" s="297">
        <v>60000</v>
      </c>
      <c r="D66" s="297">
        <v>57803</v>
      </c>
      <c r="E66" s="297">
        <v>57803</v>
      </c>
      <c r="F66" s="297">
        <v>58000</v>
      </c>
      <c r="G66" s="302">
        <f t="shared" si="1"/>
        <v>-3.3333333333333286</v>
      </c>
    </row>
    <row r="67" spans="1:7" s="35" customFormat="1" ht="12.75">
      <c r="A67" s="303" t="s">
        <v>234</v>
      </c>
      <c r="B67" s="301">
        <v>2705</v>
      </c>
      <c r="C67" s="297">
        <v>130800</v>
      </c>
      <c r="D67" s="297">
        <v>91428</v>
      </c>
      <c r="E67" s="297">
        <v>91428</v>
      </c>
      <c r="F67" s="297">
        <v>90000</v>
      </c>
      <c r="G67" s="302">
        <f t="shared" si="1"/>
        <v>-31.19266055045871</v>
      </c>
    </row>
    <row r="68" spans="1:7" s="35" customFormat="1" ht="12.75">
      <c r="A68" s="303" t="s">
        <v>235</v>
      </c>
      <c r="B68" s="301">
        <v>2706</v>
      </c>
      <c r="C68" s="297"/>
      <c r="D68" s="297"/>
      <c r="E68" s="297"/>
      <c r="F68" s="297"/>
      <c r="G68" s="302"/>
    </row>
    <row r="69" spans="1:7" s="35" customFormat="1" ht="12.75">
      <c r="A69" s="303" t="s">
        <v>236</v>
      </c>
      <c r="B69" s="301">
        <v>2707</v>
      </c>
      <c r="C69" s="297">
        <v>2650000</v>
      </c>
      <c r="D69" s="297">
        <v>3031126</v>
      </c>
      <c r="E69" s="297">
        <v>3031126</v>
      </c>
      <c r="F69" s="297">
        <v>3050000</v>
      </c>
      <c r="G69" s="302">
        <f>F69/C69*100-100</f>
        <v>15.094339622641513</v>
      </c>
    </row>
    <row r="70" spans="1:7" s="35" customFormat="1" ht="12.75">
      <c r="A70" s="303" t="s">
        <v>237</v>
      </c>
      <c r="B70" s="301">
        <v>2708</v>
      </c>
      <c r="C70" s="297"/>
      <c r="D70" s="297">
        <v>972</v>
      </c>
      <c r="E70" s="297">
        <v>972</v>
      </c>
      <c r="F70" s="297"/>
      <c r="G70" s="302"/>
    </row>
    <row r="71" spans="1:7" s="35" customFormat="1" ht="12.75">
      <c r="A71" s="303" t="s">
        <v>238</v>
      </c>
      <c r="B71" s="301">
        <v>2709</v>
      </c>
      <c r="C71" s="297">
        <v>40000</v>
      </c>
      <c r="D71" s="297">
        <v>7544</v>
      </c>
      <c r="E71" s="297">
        <v>7544</v>
      </c>
      <c r="F71" s="297">
        <v>8000</v>
      </c>
      <c r="G71" s="302">
        <f aca="true" t="shared" si="2" ref="G71:G80">F71/C71*100-100</f>
        <v>-80</v>
      </c>
    </row>
    <row r="72" spans="1:7" s="35" customFormat="1" ht="12.75">
      <c r="A72" s="303" t="s">
        <v>239</v>
      </c>
      <c r="B72" s="301">
        <v>2710</v>
      </c>
      <c r="C72" s="297">
        <v>360000</v>
      </c>
      <c r="D72" s="297">
        <v>517596</v>
      </c>
      <c r="E72" s="297">
        <v>517596</v>
      </c>
      <c r="F72" s="297">
        <v>510000</v>
      </c>
      <c r="G72" s="302">
        <f t="shared" si="2"/>
        <v>41.666666666666686</v>
      </c>
    </row>
    <row r="73" spans="1:7" s="35" customFormat="1" ht="12.75">
      <c r="A73" s="303" t="s">
        <v>240</v>
      </c>
      <c r="B73" s="301">
        <v>2711</v>
      </c>
      <c r="C73" s="297">
        <v>83000</v>
      </c>
      <c r="D73" s="297">
        <v>111444</v>
      </c>
      <c r="E73" s="297">
        <v>111444</v>
      </c>
      <c r="F73" s="297">
        <v>110000</v>
      </c>
      <c r="G73" s="302">
        <f t="shared" si="2"/>
        <v>32.530120481927725</v>
      </c>
    </row>
    <row r="74" spans="1:7" s="35" customFormat="1" ht="12.75">
      <c r="A74" s="303" t="s">
        <v>241</v>
      </c>
      <c r="B74" s="301">
        <v>2715</v>
      </c>
      <c r="C74" s="297">
        <v>7000</v>
      </c>
      <c r="D74" s="297">
        <v>6016</v>
      </c>
      <c r="E74" s="297">
        <v>6016</v>
      </c>
      <c r="F74" s="297">
        <v>6000</v>
      </c>
      <c r="G74" s="302">
        <f t="shared" si="2"/>
        <v>-14.285714285714292</v>
      </c>
    </row>
    <row r="75" spans="1:7" s="35" customFormat="1" ht="12.75">
      <c r="A75" s="303" t="s">
        <v>242</v>
      </c>
      <c r="B75" s="301">
        <v>2716</v>
      </c>
      <c r="C75" s="297">
        <v>18000</v>
      </c>
      <c r="D75" s="297">
        <v>76851</v>
      </c>
      <c r="E75" s="297">
        <v>76851</v>
      </c>
      <c r="F75" s="297">
        <v>80000</v>
      </c>
      <c r="G75" s="302">
        <f t="shared" si="2"/>
        <v>344.44444444444446</v>
      </c>
    </row>
    <row r="76" spans="1:7" s="35" customFormat="1" ht="12.75">
      <c r="A76" s="311" t="s">
        <v>243</v>
      </c>
      <c r="B76" s="306">
        <v>2729</v>
      </c>
      <c r="C76" s="312">
        <v>41600</v>
      </c>
      <c r="D76" s="312">
        <v>96760</v>
      </c>
      <c r="E76" s="312">
        <v>96760</v>
      </c>
      <c r="F76" s="312">
        <v>90000</v>
      </c>
      <c r="G76" s="308">
        <f t="shared" si="2"/>
        <v>116.34615384615384</v>
      </c>
    </row>
    <row r="77" spans="1:7" s="35" customFormat="1" ht="12.75">
      <c r="A77" s="303" t="s">
        <v>244</v>
      </c>
      <c r="B77" s="301">
        <v>2800</v>
      </c>
      <c r="C77" s="297">
        <f>SUM(C78)</f>
        <v>148300</v>
      </c>
      <c r="D77" s="297">
        <f>SUM(D78)</f>
        <v>268429</v>
      </c>
      <c r="E77" s="297">
        <f>SUM(E78)</f>
        <v>268429</v>
      </c>
      <c r="F77" s="297">
        <f>SUM(F78)</f>
        <v>250000</v>
      </c>
      <c r="G77" s="302">
        <f t="shared" si="2"/>
        <v>68.57720836142954</v>
      </c>
    </row>
    <row r="78" spans="1:7" s="35" customFormat="1" ht="12.75">
      <c r="A78" s="303" t="s">
        <v>245</v>
      </c>
      <c r="B78" s="301">
        <v>2802</v>
      </c>
      <c r="C78" s="297">
        <v>148300</v>
      </c>
      <c r="D78" s="297">
        <v>268429</v>
      </c>
      <c r="E78" s="297">
        <v>268429</v>
      </c>
      <c r="F78" s="297">
        <v>250000</v>
      </c>
      <c r="G78" s="302">
        <f t="shared" si="2"/>
        <v>68.57720836142954</v>
      </c>
    </row>
    <row r="79" spans="1:7" s="35" customFormat="1" ht="12.75">
      <c r="A79" s="303" t="s">
        <v>246</v>
      </c>
      <c r="B79" s="301">
        <v>3600</v>
      </c>
      <c r="C79" s="297">
        <f>SUM(C80)</f>
        <v>200000</v>
      </c>
      <c r="D79" s="297">
        <f>SUM(D80)</f>
        <v>235458</v>
      </c>
      <c r="E79" s="297">
        <f>SUM(E80)</f>
        <v>235458</v>
      </c>
      <c r="F79" s="297">
        <f>SUM(F80)</f>
        <v>200000</v>
      </c>
      <c r="G79" s="302">
        <f t="shared" si="2"/>
        <v>0</v>
      </c>
    </row>
    <row r="80" spans="1:7" s="35" customFormat="1" ht="12.75">
      <c r="A80" s="303" t="s">
        <v>247</v>
      </c>
      <c r="B80" s="301">
        <v>3619</v>
      </c>
      <c r="C80" s="297">
        <v>200000</v>
      </c>
      <c r="D80" s="297">
        <v>235458</v>
      </c>
      <c r="E80" s="297">
        <v>235458</v>
      </c>
      <c r="F80" s="297">
        <v>200000</v>
      </c>
      <c r="G80" s="302">
        <f t="shared" si="2"/>
        <v>0</v>
      </c>
    </row>
    <row r="81" spans="1:7" s="35" customFormat="1" ht="12.75">
      <c r="A81" s="303" t="s">
        <v>248</v>
      </c>
      <c r="B81" s="301">
        <v>3700</v>
      </c>
      <c r="C81" s="297">
        <f>SUM(C82:C83)</f>
        <v>0</v>
      </c>
      <c r="D81" s="297">
        <f>SUM(D82:D83)</f>
        <v>95332</v>
      </c>
      <c r="E81" s="297">
        <f>SUM(E82:E83)</f>
        <v>95332</v>
      </c>
      <c r="F81" s="297">
        <f>SUM(F82:F83)</f>
        <v>0</v>
      </c>
      <c r="G81" s="302"/>
    </row>
    <row r="82" spans="1:7" s="35" customFormat="1" ht="12.75">
      <c r="A82" s="303" t="s">
        <v>249</v>
      </c>
      <c r="B82" s="301">
        <v>3701</v>
      </c>
      <c r="C82" s="297"/>
      <c r="D82" s="297">
        <v>-96312</v>
      </c>
      <c r="E82" s="297">
        <v>-96312</v>
      </c>
      <c r="F82" s="297"/>
      <c r="G82" s="302"/>
    </row>
    <row r="83" spans="1:7" s="35" customFormat="1" ht="12.75">
      <c r="A83" s="303" t="s">
        <v>250</v>
      </c>
      <c r="B83" s="301">
        <v>3702</v>
      </c>
      <c r="C83" s="297"/>
      <c r="D83" s="297">
        <v>191644</v>
      </c>
      <c r="E83" s="297">
        <v>191644</v>
      </c>
      <c r="F83" s="297"/>
      <c r="G83" s="302"/>
    </row>
    <row r="84" spans="1:7" s="35" customFormat="1" ht="12.75">
      <c r="A84" s="303" t="s">
        <v>251</v>
      </c>
      <c r="B84" s="301">
        <v>4000</v>
      </c>
      <c r="C84" s="297">
        <f>SUM(C85:C87)</f>
        <v>1079000</v>
      </c>
      <c r="D84" s="297">
        <f>SUM(D85:D87)</f>
        <v>1894366</v>
      </c>
      <c r="E84" s="297">
        <f>SUM(E85:E87)</f>
        <v>1894366</v>
      </c>
      <c r="F84" s="297">
        <f>SUM(F85:F87)</f>
        <v>1282792</v>
      </c>
      <c r="G84" s="302">
        <f>F84/C84*100-100</f>
        <v>18.887117701575534</v>
      </c>
    </row>
    <row r="85" spans="1:7" s="35" customFormat="1" ht="12.75">
      <c r="A85" s="303" t="s">
        <v>252</v>
      </c>
      <c r="B85" s="301">
        <v>4002</v>
      </c>
      <c r="C85" s="297">
        <v>239000</v>
      </c>
      <c r="D85" s="297">
        <v>426423</v>
      </c>
      <c r="E85" s="297">
        <v>426423</v>
      </c>
      <c r="F85" s="297">
        <f>200000+47034+41162</f>
        <v>288196</v>
      </c>
      <c r="G85" s="302">
        <f>F85/C85*100-100</f>
        <v>20.58410041841003</v>
      </c>
    </row>
    <row r="86" spans="1:7" s="35" customFormat="1" ht="12.75">
      <c r="A86" s="303" t="s">
        <v>253</v>
      </c>
      <c r="B86" s="301">
        <v>4003</v>
      </c>
      <c r="C86" s="297">
        <v>108000</v>
      </c>
      <c r="D86" s="297">
        <v>73645</v>
      </c>
      <c r="E86" s="297">
        <v>73645</v>
      </c>
      <c r="F86" s="297">
        <v>70000</v>
      </c>
      <c r="G86" s="302">
        <f>F86/C86*100-100</f>
        <v>-35.18518518518519</v>
      </c>
    </row>
    <row r="87" spans="1:7" s="35" customFormat="1" ht="12.75">
      <c r="A87" s="303" t="s">
        <v>254</v>
      </c>
      <c r="B87" s="301">
        <v>4004</v>
      </c>
      <c r="C87" s="297">
        <v>732000</v>
      </c>
      <c r="D87" s="297">
        <v>1394298</v>
      </c>
      <c r="E87" s="297">
        <v>1394298</v>
      </c>
      <c r="F87" s="297">
        <f>692272+220000-70000+82324</f>
        <v>924596</v>
      </c>
      <c r="G87" s="302">
        <f>F87/C87*100-100</f>
        <v>26.31092896174863</v>
      </c>
    </row>
    <row r="88" spans="1:7" s="35" customFormat="1" ht="12.75">
      <c r="A88" s="303" t="s">
        <v>255</v>
      </c>
      <c r="B88" s="301">
        <v>4100</v>
      </c>
      <c r="C88" s="297">
        <v>4598</v>
      </c>
      <c r="D88" s="297">
        <v>30930</v>
      </c>
      <c r="E88" s="297">
        <v>30930</v>
      </c>
      <c r="F88" s="297">
        <v>31000</v>
      </c>
      <c r="G88" s="302">
        <f>F88/C88*100-100</f>
        <v>574.2061765985211</v>
      </c>
    </row>
    <row r="89" spans="1:7" s="35" customFormat="1" ht="12.75">
      <c r="A89" s="303" t="s">
        <v>256</v>
      </c>
      <c r="B89" s="301">
        <v>4500</v>
      </c>
      <c r="C89" s="297">
        <f>SUM(C90)</f>
        <v>0</v>
      </c>
      <c r="D89" s="297">
        <f>SUM(D90)</f>
        <v>2163</v>
      </c>
      <c r="E89" s="297">
        <f>SUM(E90)</f>
        <v>2163</v>
      </c>
      <c r="F89" s="297">
        <f>SUM(F90)</f>
        <v>0</v>
      </c>
      <c r="G89" s="302"/>
    </row>
    <row r="90" spans="1:7" s="35" customFormat="1" ht="12.75">
      <c r="A90" s="303" t="s">
        <v>257</v>
      </c>
      <c r="B90" s="301">
        <v>4501</v>
      </c>
      <c r="C90" s="297"/>
      <c r="D90" s="297">
        <v>2163</v>
      </c>
      <c r="E90" s="297">
        <v>2163</v>
      </c>
      <c r="F90" s="297"/>
      <c r="G90" s="302"/>
    </row>
    <row r="91" spans="1:7" s="35" customFormat="1" ht="12.75">
      <c r="A91" s="303"/>
      <c r="B91" s="301"/>
      <c r="C91" s="297"/>
      <c r="D91" s="297"/>
      <c r="E91" s="297"/>
      <c r="F91" s="297"/>
      <c r="G91" s="302"/>
    </row>
    <row r="92" spans="1:7" s="5" customFormat="1" ht="12.75">
      <c r="A92" s="300" t="s">
        <v>258</v>
      </c>
      <c r="B92" s="301"/>
      <c r="C92" s="304">
        <f>SUM(C55,C63,C77,C79,C81,C84,C88,C89)</f>
        <v>6226128</v>
      </c>
      <c r="D92" s="304">
        <f>SUM(D55,D63,D77,D79,D81,D84,D88,D89)</f>
        <v>8009996</v>
      </c>
      <c r="E92" s="304">
        <f>SUM(E55,E63,E77,E79,E81,E84,E88,E89)</f>
        <v>8009996</v>
      </c>
      <c r="F92" s="304">
        <f>SUM(F55,F63,F77,F79,F81,F84,F88,F89)</f>
        <v>7266792</v>
      </c>
      <c r="G92" s="302">
        <f>F92/C92*100-100</f>
        <v>16.714465234251534</v>
      </c>
    </row>
    <row r="93" spans="1:7" s="35" customFormat="1" ht="12.75">
      <c r="A93" s="303"/>
      <c r="B93" s="301"/>
      <c r="C93" s="297"/>
      <c r="D93" s="297"/>
      <c r="E93" s="297"/>
      <c r="F93" s="297"/>
      <c r="G93" s="302"/>
    </row>
    <row r="94" spans="1:7" s="35" customFormat="1" ht="12.75">
      <c r="A94" s="300" t="s">
        <v>15</v>
      </c>
      <c r="B94" s="301"/>
      <c r="C94" s="297"/>
      <c r="D94" s="297"/>
      <c r="E94" s="297"/>
      <c r="F94" s="297"/>
      <c r="G94" s="302"/>
    </row>
    <row r="95" spans="1:7" s="35" customFormat="1" ht="12.75">
      <c r="A95" s="303" t="s">
        <v>198</v>
      </c>
      <c r="B95" s="301">
        <v>3100</v>
      </c>
      <c r="C95" s="297">
        <f>SUM(C96)</f>
        <v>128800</v>
      </c>
      <c r="D95" s="297">
        <f>SUM(D96)</f>
        <v>246143</v>
      </c>
      <c r="E95" s="297">
        <f>SUM(E96)</f>
        <v>236339</v>
      </c>
      <c r="F95" s="297">
        <f>SUM(F96)</f>
        <v>185900</v>
      </c>
      <c r="G95" s="302">
        <f>F95/C95*100-100</f>
        <v>44.33229813664596</v>
      </c>
    </row>
    <row r="96" spans="1:7" s="35" customFormat="1" ht="12.75">
      <c r="A96" s="303" t="s">
        <v>199</v>
      </c>
      <c r="B96" s="301">
        <v>3110</v>
      </c>
      <c r="C96" s="297">
        <f>SUM(C97:C98)</f>
        <v>128800</v>
      </c>
      <c r="D96" s="297">
        <f>SUM(D97:D98)</f>
        <v>246143</v>
      </c>
      <c r="E96" s="297">
        <f>SUM(E97:E98)</f>
        <v>236339</v>
      </c>
      <c r="F96" s="297">
        <f>SUM(F97:F98)</f>
        <v>185900</v>
      </c>
      <c r="G96" s="302">
        <f>F96/C96*100-100</f>
        <v>44.33229813664596</v>
      </c>
    </row>
    <row r="97" spans="1:7" s="35" customFormat="1" ht="12.75">
      <c r="A97" s="303" t="s">
        <v>259</v>
      </c>
      <c r="B97" s="301">
        <v>3112</v>
      </c>
      <c r="C97" s="297"/>
      <c r="D97" s="297">
        <v>131343</v>
      </c>
      <c r="E97" s="297">
        <v>121539</v>
      </c>
      <c r="F97" s="297"/>
      <c r="G97" s="302"/>
    </row>
    <row r="98" spans="1:7" s="35" customFormat="1" ht="12.75">
      <c r="A98" s="303" t="s">
        <v>260</v>
      </c>
      <c r="B98" s="301">
        <v>3113</v>
      </c>
      <c r="C98" s="297">
        <v>128800</v>
      </c>
      <c r="D98" s="297">
        <v>114800</v>
      </c>
      <c r="E98" s="297">
        <v>114800</v>
      </c>
      <c r="F98" s="297">
        <v>185900</v>
      </c>
      <c r="G98" s="302">
        <f>F98/C98*100-100</f>
        <v>44.33229813664596</v>
      </c>
    </row>
    <row r="99" spans="1:7" s="35" customFormat="1" ht="12.75">
      <c r="A99" s="303"/>
      <c r="B99" s="301"/>
      <c r="C99" s="297"/>
      <c r="D99" s="297"/>
      <c r="E99" s="297"/>
      <c r="F99" s="297"/>
      <c r="G99" s="302"/>
    </row>
    <row r="100" spans="1:7" s="5" customFormat="1" ht="12.75">
      <c r="A100" s="300" t="s">
        <v>204</v>
      </c>
      <c r="B100" s="301"/>
      <c r="C100" s="304">
        <f>SUM(C95)</f>
        <v>128800</v>
      </c>
      <c r="D100" s="304">
        <f>SUM(D95)</f>
        <v>246143</v>
      </c>
      <c r="E100" s="304">
        <f>SUM(E95)</f>
        <v>236339</v>
      </c>
      <c r="F100" s="304">
        <f>SUM(F95)</f>
        <v>185900</v>
      </c>
      <c r="G100" s="302">
        <f>F100/C100*100-100</f>
        <v>44.33229813664596</v>
      </c>
    </row>
    <row r="101" spans="1:7" s="35" customFormat="1" ht="12.75">
      <c r="A101" s="303"/>
      <c r="B101" s="301"/>
      <c r="C101" s="297"/>
      <c r="D101" s="297"/>
      <c r="E101" s="297"/>
      <c r="F101" s="297"/>
      <c r="G101" s="302"/>
    </row>
    <row r="102" spans="1:7" s="35" customFormat="1" ht="12.75">
      <c r="A102" s="300" t="s">
        <v>23</v>
      </c>
      <c r="B102" s="301"/>
      <c r="C102" s="297"/>
      <c r="D102" s="297"/>
      <c r="E102" s="297"/>
      <c r="F102" s="297"/>
      <c r="G102" s="302"/>
    </row>
    <row r="103" spans="1:7" s="35" customFormat="1" ht="12.75">
      <c r="A103" s="303" t="s">
        <v>205</v>
      </c>
      <c r="B103" s="301">
        <v>6100</v>
      </c>
      <c r="C103" s="297">
        <f>SUM(C104:C105)</f>
        <v>-165000</v>
      </c>
      <c r="D103" s="297">
        <f>SUM(D104:D105)</f>
        <v>241414</v>
      </c>
      <c r="E103" s="297">
        <f>SUM(E104:E105)</f>
        <v>241414</v>
      </c>
      <c r="F103" s="297">
        <f>SUM(F104:F105)</f>
        <v>426800</v>
      </c>
      <c r="G103" s="302"/>
    </row>
    <row r="104" spans="1:7" s="35" customFormat="1" ht="12.75">
      <c r="A104" s="303" t="s">
        <v>206</v>
      </c>
      <c r="B104" s="301">
        <v>6101</v>
      </c>
      <c r="C104" s="297"/>
      <c r="D104" s="297">
        <v>421506</v>
      </c>
      <c r="E104" s="297">
        <v>421506</v>
      </c>
      <c r="F104" s="297">
        <v>591800</v>
      </c>
      <c r="G104" s="302"/>
    </row>
    <row r="105" spans="1:8" s="35" customFormat="1" ht="12.75">
      <c r="A105" s="303" t="s">
        <v>261</v>
      </c>
      <c r="B105" s="301">
        <v>6102</v>
      </c>
      <c r="C105" s="297">
        <v>-165000</v>
      </c>
      <c r="D105" s="297">
        <v>-180092</v>
      </c>
      <c r="E105" s="297">
        <v>-180092</v>
      </c>
      <c r="F105" s="297">
        <v>-165000</v>
      </c>
      <c r="G105" s="302">
        <f>F105/C105*100-100</f>
        <v>0</v>
      </c>
      <c r="H105" s="175"/>
    </row>
    <row r="106" spans="1:7" s="35" customFormat="1" ht="12.75">
      <c r="A106" s="311"/>
      <c r="B106" s="306"/>
      <c r="C106" s="312"/>
      <c r="D106" s="312"/>
      <c r="E106" s="312"/>
      <c r="F106" s="312"/>
      <c r="G106" s="308"/>
    </row>
    <row r="107" spans="1:7" s="35" customFormat="1" ht="12.75">
      <c r="A107" s="313" t="s">
        <v>262</v>
      </c>
      <c r="B107" s="314">
        <v>6200</v>
      </c>
      <c r="C107" s="310">
        <f>SUM(C108:C108)</f>
        <v>0</v>
      </c>
      <c r="D107" s="310">
        <f>SUM(D108:D108)</f>
        <v>0</v>
      </c>
      <c r="E107" s="310">
        <f>SUM(E108:E108)</f>
        <v>0</v>
      </c>
      <c r="F107" s="310">
        <f>SUM(F108:F108)</f>
        <v>0</v>
      </c>
      <c r="G107" s="302"/>
    </row>
    <row r="108" spans="1:7" s="35" customFormat="1" ht="12.75">
      <c r="A108" s="303" t="s">
        <v>206</v>
      </c>
      <c r="B108" s="301">
        <v>6201</v>
      </c>
      <c r="C108" s="297"/>
      <c r="D108" s="297"/>
      <c r="E108" s="297"/>
      <c r="F108" s="297"/>
      <c r="G108" s="302"/>
    </row>
    <row r="109" spans="1:7" s="35" customFormat="1" ht="12.75">
      <c r="A109" s="303"/>
      <c r="B109" s="301"/>
      <c r="C109" s="297"/>
      <c r="D109" s="297"/>
      <c r="E109" s="297"/>
      <c r="F109" s="297"/>
      <c r="G109" s="302"/>
    </row>
    <row r="110" spans="1:7" s="5" customFormat="1" ht="12.75">
      <c r="A110" s="300" t="s">
        <v>209</v>
      </c>
      <c r="B110" s="301"/>
      <c r="C110" s="304">
        <f>SUM(C103,C107)</f>
        <v>-165000</v>
      </c>
      <c r="D110" s="304">
        <f>SUM(D103,D107)</f>
        <v>241414</v>
      </c>
      <c r="E110" s="304">
        <f>SUM(E103,E107)</f>
        <v>241414</v>
      </c>
      <c r="F110" s="304">
        <f>SUM(F103,F107)</f>
        <v>426800</v>
      </c>
      <c r="G110" s="302">
        <f>F110/C110*100-100</f>
        <v>-358.66666666666663</v>
      </c>
    </row>
    <row r="111" spans="1:7" s="5" customFormat="1" ht="12.75">
      <c r="A111" s="300" t="s">
        <v>24</v>
      </c>
      <c r="B111" s="301"/>
      <c r="C111" s="304"/>
      <c r="D111" s="304"/>
      <c r="E111" s="304"/>
      <c r="F111" s="304"/>
      <c r="G111" s="302"/>
    </row>
    <row r="112" spans="1:7" s="35" customFormat="1" ht="12.75">
      <c r="A112" s="303"/>
      <c r="B112" s="301"/>
      <c r="C112" s="297"/>
      <c r="D112" s="297"/>
      <c r="E112" s="297"/>
      <c r="F112" s="297"/>
      <c r="G112" s="302"/>
    </row>
    <row r="113" spans="1:7" s="35" customFormat="1" ht="12.75">
      <c r="A113" s="303" t="s">
        <v>263</v>
      </c>
      <c r="B113" s="301">
        <v>7400</v>
      </c>
      <c r="C113" s="297">
        <f>SUM(C114:C115)</f>
        <v>0</v>
      </c>
      <c r="D113" s="297">
        <f>SUM(D114:D115)</f>
        <v>0</v>
      </c>
      <c r="E113" s="297">
        <f>SUM(E114:E115)</f>
        <v>0</v>
      </c>
      <c r="F113" s="297">
        <f>SUM(F114:F115)</f>
        <v>0</v>
      </c>
      <c r="G113" s="302"/>
    </row>
    <row r="114" spans="1:7" s="35" customFormat="1" ht="12.75">
      <c r="A114" s="303" t="s">
        <v>264</v>
      </c>
      <c r="B114" s="301">
        <v>7411</v>
      </c>
      <c r="C114" s="297"/>
      <c r="D114" s="297"/>
      <c r="E114" s="297"/>
      <c r="F114" s="297"/>
      <c r="G114" s="302"/>
    </row>
    <row r="115" spans="1:7" s="35" customFormat="1" ht="12.75">
      <c r="A115" s="303" t="s">
        <v>265</v>
      </c>
      <c r="B115" s="301">
        <v>7412</v>
      </c>
      <c r="C115" s="297"/>
      <c r="D115" s="297"/>
      <c r="E115" s="297"/>
      <c r="F115" s="297"/>
      <c r="G115" s="302"/>
    </row>
    <row r="116" spans="1:7" s="35" customFormat="1" ht="12.75">
      <c r="A116" s="303" t="s">
        <v>266</v>
      </c>
      <c r="B116" s="301">
        <v>7600</v>
      </c>
      <c r="C116" s="297">
        <f>SUM(C117:C118)</f>
        <v>0</v>
      </c>
      <c r="D116" s="297">
        <f>SUM(D117:D118)</f>
        <v>151326</v>
      </c>
      <c r="E116" s="297">
        <f>SUM(E117:E118)</f>
        <v>151326</v>
      </c>
      <c r="F116" s="297">
        <f>SUM(F117:F118)</f>
        <v>180674</v>
      </c>
      <c r="G116" s="302"/>
    </row>
    <row r="117" spans="1:7" s="35" customFormat="1" ht="12.75">
      <c r="A117" s="303" t="s">
        <v>264</v>
      </c>
      <c r="B117" s="301">
        <v>7611</v>
      </c>
      <c r="C117" s="297"/>
      <c r="D117" s="297">
        <v>151326</v>
      </c>
      <c r="E117" s="297">
        <v>151326</v>
      </c>
      <c r="F117" s="297">
        <v>180674</v>
      </c>
      <c r="G117" s="302"/>
    </row>
    <row r="118" spans="1:7" s="35" customFormat="1" ht="12.75">
      <c r="A118" s="303" t="s">
        <v>265</v>
      </c>
      <c r="B118" s="301">
        <v>7612</v>
      </c>
      <c r="C118" s="297"/>
      <c r="D118" s="297"/>
      <c r="E118" s="297"/>
      <c r="F118" s="297"/>
      <c r="G118" s="302"/>
    </row>
    <row r="119" spans="1:7" s="5" customFormat="1" ht="12.75">
      <c r="A119" s="300" t="s">
        <v>267</v>
      </c>
      <c r="B119" s="301"/>
      <c r="C119" s="304">
        <f>SUM(C113,C116)</f>
        <v>0</v>
      </c>
      <c r="D119" s="304">
        <f>SUM(D113,D116)</f>
        <v>151326</v>
      </c>
      <c r="E119" s="304">
        <f>SUM(E113,E116)</f>
        <v>151326</v>
      </c>
      <c r="F119" s="304">
        <f>SUM(F113,F116)</f>
        <v>180674</v>
      </c>
      <c r="G119" s="302"/>
    </row>
    <row r="120" spans="1:7" s="35" customFormat="1" ht="12.75">
      <c r="A120" s="299"/>
      <c r="B120" s="301"/>
      <c r="C120" s="297"/>
      <c r="D120" s="297"/>
      <c r="E120" s="297"/>
      <c r="F120" s="297"/>
      <c r="G120" s="302"/>
    </row>
    <row r="121" spans="1:7" s="5" customFormat="1" ht="12.75">
      <c r="A121" s="300" t="s">
        <v>25</v>
      </c>
      <c r="B121" s="301"/>
      <c r="C121" s="304">
        <f>SUM(C52,C92,C100,C110,C119)</f>
        <v>8588328</v>
      </c>
      <c r="D121" s="304">
        <f>SUM(D52,D92,D100,D110,D119)</f>
        <v>11199557</v>
      </c>
      <c r="E121" s="304">
        <f>SUM(E52,E92,E100,E110,E119)</f>
        <v>11189753</v>
      </c>
      <c r="F121" s="304">
        <f>SUM(F52,F92,F100,F110,F119)</f>
        <v>10186366</v>
      </c>
      <c r="G121" s="302">
        <f>F121/C121*100-100</f>
        <v>18.607090926196562</v>
      </c>
    </row>
    <row r="122" spans="1:7" s="35" customFormat="1" ht="12.75">
      <c r="A122" s="300"/>
      <c r="B122" s="301"/>
      <c r="C122" s="297"/>
      <c r="D122" s="297"/>
      <c r="E122" s="297"/>
      <c r="F122" s="297"/>
      <c r="G122" s="302"/>
    </row>
    <row r="123" spans="1:7" s="35" customFormat="1" ht="12.75">
      <c r="A123" s="300" t="s">
        <v>17</v>
      </c>
      <c r="B123" s="301"/>
      <c r="C123" s="297"/>
      <c r="D123" s="297"/>
      <c r="E123" s="297"/>
      <c r="F123" s="297"/>
      <c r="G123" s="302"/>
    </row>
    <row r="124" spans="1:7" s="35" customFormat="1" ht="12.75">
      <c r="A124" s="303"/>
      <c r="B124" s="301"/>
      <c r="C124" s="297"/>
      <c r="D124" s="297"/>
      <c r="E124" s="297"/>
      <c r="F124" s="297"/>
      <c r="G124" s="302"/>
    </row>
    <row r="125" spans="1:7" s="35" customFormat="1" ht="12.75">
      <c r="A125" s="303" t="s">
        <v>268</v>
      </c>
      <c r="B125" s="301">
        <v>7200</v>
      </c>
      <c r="C125" s="297"/>
      <c r="D125" s="297"/>
      <c r="E125" s="297"/>
      <c r="F125" s="297"/>
      <c r="G125" s="302"/>
    </row>
    <row r="126" spans="1:7" s="35" customFormat="1" ht="12.75">
      <c r="A126" s="303" t="s">
        <v>269</v>
      </c>
      <c r="B126" s="301">
        <v>8300</v>
      </c>
      <c r="C126" s="297">
        <v>4040211</v>
      </c>
      <c r="D126" s="297">
        <v>1339065</v>
      </c>
      <c r="E126" s="297">
        <v>1339065</v>
      </c>
      <c r="F126" s="297">
        <v>2521045</v>
      </c>
      <c r="G126" s="302">
        <f>F126/C126*100-100</f>
        <v>-37.6011549891825</v>
      </c>
    </row>
    <row r="127" spans="1:7" s="35" customFormat="1" ht="12.75">
      <c r="A127" s="303" t="s">
        <v>210</v>
      </c>
      <c r="B127" s="301">
        <v>8800</v>
      </c>
      <c r="C127" s="297"/>
      <c r="D127" s="297">
        <v>4345</v>
      </c>
      <c r="E127" s="297">
        <v>4345</v>
      </c>
      <c r="F127" s="297"/>
      <c r="G127" s="302"/>
    </row>
    <row r="128" spans="1:7" s="35" customFormat="1" ht="12.75">
      <c r="A128" s="303" t="s">
        <v>211</v>
      </c>
      <c r="B128" s="301">
        <v>9500</v>
      </c>
      <c r="C128" s="297">
        <f>SUM(C129:C130)</f>
        <v>0</v>
      </c>
      <c r="D128" s="297">
        <f>SUM(D129:D130)</f>
        <v>-125093</v>
      </c>
      <c r="E128" s="297">
        <f>SUM(E129:E130)</f>
        <v>-125093</v>
      </c>
      <c r="F128" s="297">
        <f>SUM(F129:F130)</f>
        <v>690062</v>
      </c>
      <c r="G128" s="297">
        <f>SUM(G129:G130)</f>
        <v>0</v>
      </c>
    </row>
    <row r="129" spans="1:7" s="35" customFormat="1" ht="12.75">
      <c r="A129" s="303"/>
      <c r="B129" s="301"/>
      <c r="C129" s="297"/>
      <c r="D129" s="297"/>
      <c r="E129" s="297"/>
      <c r="F129" s="297">
        <v>690062</v>
      </c>
      <c r="G129" s="302"/>
    </row>
    <row r="130" spans="1:7" s="35" customFormat="1" ht="12.75">
      <c r="A130" s="303" t="s">
        <v>270</v>
      </c>
      <c r="B130" s="301">
        <v>9507</v>
      </c>
      <c r="C130" s="297"/>
      <c r="D130" s="297">
        <v>-125093</v>
      </c>
      <c r="E130" s="297">
        <v>-125093</v>
      </c>
      <c r="F130" s="297"/>
      <c r="G130" s="302"/>
    </row>
    <row r="131" spans="1:7" s="35" customFormat="1" ht="12.75">
      <c r="A131" s="303"/>
      <c r="B131" s="301"/>
      <c r="C131" s="297"/>
      <c r="D131" s="297"/>
      <c r="E131" s="297"/>
      <c r="F131" s="297"/>
      <c r="G131" s="302"/>
    </row>
    <row r="132" spans="1:7" s="5" customFormat="1" ht="12.75">
      <c r="A132" s="300" t="s">
        <v>214</v>
      </c>
      <c r="B132" s="301"/>
      <c r="C132" s="304">
        <f>SUM(C125,C126,C127,C128)</f>
        <v>4040211</v>
      </c>
      <c r="D132" s="304">
        <f>SUM(D125,D126,D127,D128)</f>
        <v>1218317</v>
      </c>
      <c r="E132" s="304">
        <f>SUM(E125,E126,E127,E128)</f>
        <v>1218317</v>
      </c>
      <c r="F132" s="304">
        <f>SUM(F125,F126,F127,F128)</f>
        <v>3211107</v>
      </c>
      <c r="G132" s="302">
        <f>F132/C132*100-100</f>
        <v>-20.52130445662368</v>
      </c>
    </row>
    <row r="133" spans="1:7" s="35" customFormat="1" ht="12.75">
      <c r="A133" s="303"/>
      <c r="B133" s="301"/>
      <c r="C133" s="297"/>
      <c r="D133" s="297"/>
      <c r="E133" s="297"/>
      <c r="F133" s="297"/>
      <c r="G133" s="302"/>
    </row>
    <row r="134" spans="1:7" s="5" customFormat="1" ht="12.75">
      <c r="A134" s="300" t="s">
        <v>26</v>
      </c>
      <c r="B134" s="301"/>
      <c r="C134" s="304">
        <f>SUM(C121,C132)</f>
        <v>12628539</v>
      </c>
      <c r="D134" s="304">
        <f>SUM(D121,D132)</f>
        <v>12417874</v>
      </c>
      <c r="E134" s="304">
        <f>SUM(E121,E132)</f>
        <v>12408070</v>
      </c>
      <c r="F134" s="304">
        <f>SUM(F121,F132)</f>
        <v>13397473</v>
      </c>
      <c r="G134" s="302">
        <f>F134/C134*100-100</f>
        <v>6.088859526822546</v>
      </c>
    </row>
    <row r="135" spans="1:7" s="35" customFormat="1" ht="12.75">
      <c r="A135" s="303"/>
      <c r="B135" s="301"/>
      <c r="C135" s="297"/>
      <c r="D135" s="297"/>
      <c r="E135" s="297"/>
      <c r="F135" s="297"/>
      <c r="G135" s="302"/>
    </row>
    <row r="136" spans="1:7" s="45" customFormat="1" ht="14.25">
      <c r="A136" s="315" t="s">
        <v>27</v>
      </c>
      <c r="B136" s="290"/>
      <c r="C136" s="307">
        <f>SUM(C41,C134)</f>
        <v>27632648</v>
      </c>
      <c r="D136" s="307">
        <f>SUM(D41,D134)</f>
        <v>30709562</v>
      </c>
      <c r="E136" s="307">
        <f>SUM(E41,E134)</f>
        <v>30119471</v>
      </c>
      <c r="F136" s="307">
        <f>SUM(F41,F134)</f>
        <v>30359944</v>
      </c>
      <c r="G136" s="308">
        <f>F136/C136*100-100</f>
        <v>9.8698322361288</v>
      </c>
    </row>
    <row r="137" spans="1:11" s="49" customFormat="1" ht="12.75">
      <c r="A137" s="276"/>
      <c r="B137" s="276"/>
      <c r="C137" s="276"/>
      <c r="D137" s="276"/>
      <c r="E137" s="276"/>
      <c r="F137" s="276"/>
      <c r="G137" s="316"/>
      <c r="K137" s="51"/>
    </row>
    <row r="138" spans="1:11" s="49" customFormat="1" ht="12.75">
      <c r="A138" s="276"/>
      <c r="B138" s="276"/>
      <c r="C138" s="276"/>
      <c r="D138" s="276"/>
      <c r="E138" s="276"/>
      <c r="F138" s="276"/>
      <c r="G138" s="316"/>
      <c r="K138" s="51"/>
    </row>
    <row r="139" spans="1:11" s="49" customFormat="1" ht="12.75">
      <c r="A139" s="276"/>
      <c r="B139" s="276"/>
      <c r="C139" s="276"/>
      <c r="D139" s="276"/>
      <c r="E139" s="276"/>
      <c r="F139" s="276"/>
      <c r="G139" s="316"/>
      <c r="K139" s="51"/>
    </row>
    <row r="140" spans="1:11" s="49" customFormat="1" ht="12.75">
      <c r="A140" s="276"/>
      <c r="B140" s="276"/>
      <c r="C140" s="276"/>
      <c r="D140" s="276"/>
      <c r="E140" s="317"/>
      <c r="F140" s="276"/>
      <c r="G140" s="316"/>
      <c r="K140" s="51"/>
    </row>
    <row r="141" spans="1:11" s="49" customFormat="1" ht="12.75">
      <c r="A141" s="276"/>
      <c r="B141" s="276"/>
      <c r="C141" s="276"/>
      <c r="D141" s="276"/>
      <c r="E141" s="276"/>
      <c r="F141" s="276"/>
      <c r="G141" s="316"/>
      <c r="K141" s="51"/>
    </row>
    <row r="142" spans="1:11" s="49" customFormat="1" ht="12.75">
      <c r="A142" s="276"/>
      <c r="B142" s="276"/>
      <c r="C142" s="276"/>
      <c r="D142" s="276"/>
      <c r="E142" s="276"/>
      <c r="F142" s="276"/>
      <c r="G142" s="316"/>
      <c r="K142" s="51"/>
    </row>
    <row r="143" spans="1:11" s="49" customFormat="1" ht="12.75">
      <c r="A143" s="276"/>
      <c r="B143" s="276"/>
      <c r="C143" s="276"/>
      <c r="D143" s="276"/>
      <c r="E143" s="276"/>
      <c r="F143" s="276"/>
      <c r="G143" s="316"/>
      <c r="K143" s="51"/>
    </row>
    <row r="144" spans="1:7" ht="12.75">
      <c r="A144" s="281"/>
      <c r="B144" s="281"/>
      <c r="C144" s="281"/>
      <c r="D144" s="281"/>
      <c r="E144" s="281"/>
      <c r="F144" s="281"/>
      <c r="G144" s="282"/>
    </row>
    <row r="145" spans="1:11" s="49" customFormat="1" ht="12.75">
      <c r="A145" s="276"/>
      <c r="B145" s="276"/>
      <c r="C145" s="276"/>
      <c r="D145" s="276" t="s">
        <v>470</v>
      </c>
      <c r="E145" s="276"/>
      <c r="F145" s="276"/>
      <c r="G145" s="316"/>
      <c r="K145" s="51"/>
    </row>
    <row r="146" spans="1:11" s="49" customFormat="1" ht="12.75">
      <c r="A146" s="276"/>
      <c r="B146" s="276"/>
      <c r="C146" s="276"/>
      <c r="D146" s="276" t="s">
        <v>471</v>
      </c>
      <c r="E146" s="276"/>
      <c r="F146" s="276"/>
      <c r="G146" s="316"/>
      <c r="K146" s="51"/>
    </row>
    <row r="147" spans="1:11" s="49" customFormat="1" ht="12.75">
      <c r="A147" s="276"/>
      <c r="B147" s="276"/>
      <c r="C147" s="276"/>
      <c r="D147" s="276"/>
      <c r="E147" s="276" t="s">
        <v>473</v>
      </c>
      <c r="F147" s="276"/>
      <c r="G147" s="316"/>
      <c r="K147" s="51"/>
    </row>
    <row r="148" spans="1:7" ht="12.75">
      <c r="A148" s="281"/>
      <c r="B148" s="281"/>
      <c r="C148" s="281"/>
      <c r="D148" s="281"/>
      <c r="E148" s="281"/>
      <c r="F148" s="281"/>
      <c r="G148" s="282"/>
    </row>
    <row r="149" spans="1:7" ht="12.75">
      <c r="A149" s="281"/>
      <c r="B149" s="281"/>
      <c r="C149" s="281"/>
      <c r="D149" s="281"/>
      <c r="E149" s="281"/>
      <c r="F149" s="281"/>
      <c r="G149" s="282"/>
    </row>
    <row r="150" spans="1:7" ht="12.75">
      <c r="A150" s="281"/>
      <c r="B150" s="281"/>
      <c r="C150" s="281"/>
      <c r="D150" s="281"/>
      <c r="E150" s="281"/>
      <c r="F150" s="281"/>
      <c r="G150" s="282"/>
    </row>
    <row r="151" spans="1:7" ht="12.75">
      <c r="A151" s="281"/>
      <c r="B151" s="281"/>
      <c r="C151" s="281"/>
      <c r="D151" s="281"/>
      <c r="E151" s="281"/>
      <c r="F151" s="281"/>
      <c r="G151" s="282"/>
    </row>
    <row r="152" spans="1:7" ht="12.75">
      <c r="A152" s="281"/>
      <c r="B152" s="281"/>
      <c r="C152" s="281"/>
      <c r="D152" s="281"/>
      <c r="E152" s="281"/>
      <c r="F152" s="281"/>
      <c r="G152" s="282"/>
    </row>
    <row r="153" spans="1:7" ht="12.75">
      <c r="A153" s="281"/>
      <c r="B153" s="281"/>
      <c r="C153" s="281"/>
      <c r="D153" s="281"/>
      <c r="E153" s="281"/>
      <c r="F153" s="281"/>
      <c r="G153" s="282"/>
    </row>
    <row r="154" spans="1:7" ht="12.75">
      <c r="A154" s="281"/>
      <c r="B154" s="281"/>
      <c r="C154" s="281"/>
      <c r="D154" s="281"/>
      <c r="E154" s="281"/>
      <c r="F154" s="281"/>
      <c r="G154" s="282"/>
    </row>
    <row r="155" spans="1:7" ht="12.75">
      <c r="A155" s="281"/>
      <c r="B155" s="281"/>
      <c r="C155" s="281"/>
      <c r="D155" s="281"/>
      <c r="E155" s="281"/>
      <c r="F155" s="281"/>
      <c r="G155" s="282"/>
    </row>
    <row r="156" spans="1:7" ht="12.75">
      <c r="A156" s="281"/>
      <c r="B156" s="281"/>
      <c r="C156" s="281"/>
      <c r="D156" s="281"/>
      <c r="E156" s="281"/>
      <c r="F156" s="281"/>
      <c r="G156" s="282"/>
    </row>
    <row r="157" spans="1:7" ht="12.75">
      <c r="A157" s="281"/>
      <c r="B157" s="281"/>
      <c r="C157" s="281"/>
      <c r="D157" s="281"/>
      <c r="E157" s="281"/>
      <c r="F157" s="281"/>
      <c r="G157" s="282"/>
    </row>
    <row r="158" spans="1:7" ht="12.75">
      <c r="A158" s="281"/>
      <c r="B158" s="281"/>
      <c r="C158" s="281"/>
      <c r="D158" s="281"/>
      <c r="E158" s="281"/>
      <c r="F158" s="281"/>
      <c r="G158" s="282"/>
    </row>
    <row r="159" spans="1:7" ht="12.75">
      <c r="A159" s="281"/>
      <c r="B159" s="281"/>
      <c r="C159" s="281"/>
      <c r="D159" s="281"/>
      <c r="E159" s="281"/>
      <c r="F159" s="281"/>
      <c r="G159" s="282"/>
    </row>
    <row r="160" spans="1:7" ht="12.75">
      <c r="A160" s="281"/>
      <c r="B160" s="281"/>
      <c r="C160" s="281"/>
      <c r="D160" s="281"/>
      <c r="E160" s="281"/>
      <c r="F160" s="281"/>
      <c r="G160" s="282"/>
    </row>
    <row r="161" spans="1:7" ht="12.75">
      <c r="A161" s="281"/>
      <c r="B161" s="281"/>
      <c r="C161" s="281"/>
      <c r="D161" s="281"/>
      <c r="E161" s="281"/>
      <c r="F161" s="281"/>
      <c r="G161" s="282"/>
    </row>
    <row r="162" spans="1:7" ht="12.75">
      <c r="A162" s="281"/>
      <c r="B162" s="281"/>
      <c r="C162" s="281"/>
      <c r="D162" s="281"/>
      <c r="E162" s="281"/>
      <c r="F162" s="281"/>
      <c r="G162" s="282"/>
    </row>
    <row r="163" spans="1:7" ht="12.75">
      <c r="A163" s="281"/>
      <c r="B163" s="281"/>
      <c r="C163" s="281"/>
      <c r="D163" s="281"/>
      <c r="E163" s="281"/>
      <c r="F163" s="281"/>
      <c r="G163" s="282"/>
    </row>
    <row r="164" spans="1:7" ht="12.75">
      <c r="A164" s="281"/>
      <c r="B164" s="281"/>
      <c r="C164" s="281"/>
      <c r="D164" s="281"/>
      <c r="E164" s="281"/>
      <c r="F164" s="281"/>
      <c r="G164" s="282"/>
    </row>
    <row r="165" spans="1:7" ht="12.75">
      <c r="A165" s="281"/>
      <c r="B165" s="281"/>
      <c r="C165" s="281"/>
      <c r="D165" s="281"/>
      <c r="E165" s="281"/>
      <c r="F165" s="281"/>
      <c r="G165" s="282"/>
    </row>
    <row r="166" spans="1:7" ht="12.75">
      <c r="A166" s="281"/>
      <c r="B166" s="281"/>
      <c r="C166" s="281"/>
      <c r="D166" s="281"/>
      <c r="E166" s="281"/>
      <c r="F166" s="281"/>
      <c r="G166" s="282"/>
    </row>
    <row r="167" spans="1:7" ht="12.75">
      <c r="A167" s="281"/>
      <c r="B167" s="281"/>
      <c r="C167" s="281"/>
      <c r="D167" s="281"/>
      <c r="E167" s="281"/>
      <c r="F167" s="281"/>
      <c r="G167" s="282"/>
    </row>
    <row r="168" spans="1:7" ht="12.75">
      <c r="A168" s="281"/>
      <c r="B168" s="281"/>
      <c r="C168" s="281"/>
      <c r="D168" s="281"/>
      <c r="E168" s="281"/>
      <c r="F168" s="281"/>
      <c r="G168" s="282"/>
    </row>
    <row r="169" spans="1:7" ht="12.75">
      <c r="A169" s="281"/>
      <c r="B169" s="281"/>
      <c r="C169" s="281"/>
      <c r="D169" s="281"/>
      <c r="E169" s="281"/>
      <c r="F169" s="281"/>
      <c r="G169" s="282"/>
    </row>
    <row r="170" spans="1:7" ht="12.75">
      <c r="A170" s="281"/>
      <c r="B170" s="281"/>
      <c r="C170" s="281"/>
      <c r="D170" s="281"/>
      <c r="E170" s="281"/>
      <c r="F170" s="281"/>
      <c r="G170" s="282"/>
    </row>
    <row r="171" spans="1:7" ht="12.75">
      <c r="A171" s="281"/>
      <c r="B171" s="281"/>
      <c r="C171" s="281"/>
      <c r="D171" s="281"/>
      <c r="E171" s="281"/>
      <c r="F171" s="281"/>
      <c r="G171" s="282"/>
    </row>
    <row r="172" spans="1:7" ht="12.75">
      <c r="A172" s="281"/>
      <c r="B172" s="281"/>
      <c r="C172" s="281"/>
      <c r="D172" s="281"/>
      <c r="E172" s="281"/>
      <c r="F172" s="281"/>
      <c r="G172" s="282"/>
    </row>
    <row r="173" spans="1:7" ht="12.75">
      <c r="A173" s="281"/>
      <c r="B173" s="281"/>
      <c r="C173" s="281"/>
      <c r="D173" s="281"/>
      <c r="E173" s="281"/>
      <c r="F173" s="281"/>
      <c r="G173" s="282"/>
    </row>
    <row r="174" spans="1:7" ht="12.75">
      <c r="A174" s="281"/>
      <c r="B174" s="281"/>
      <c r="C174" s="281"/>
      <c r="D174" s="281"/>
      <c r="E174" s="281"/>
      <c r="F174" s="281"/>
      <c r="G174" s="282"/>
    </row>
    <row r="175" spans="1:7" ht="12.75">
      <c r="A175" s="281"/>
      <c r="B175" s="281"/>
      <c r="C175" s="281"/>
      <c r="D175" s="281"/>
      <c r="E175" s="281"/>
      <c r="F175" s="281"/>
      <c r="G175" s="282"/>
    </row>
    <row r="176" spans="1:7" ht="12.75">
      <c r="A176" s="281"/>
      <c r="B176" s="281"/>
      <c r="C176" s="281"/>
      <c r="D176" s="281"/>
      <c r="E176" s="281"/>
      <c r="F176" s="281"/>
      <c r="G176" s="282"/>
    </row>
    <row r="177" spans="1:7" ht="12.75">
      <c r="A177" s="281"/>
      <c r="B177" s="281"/>
      <c r="C177" s="281"/>
      <c r="D177" s="281"/>
      <c r="E177" s="281"/>
      <c r="F177" s="281"/>
      <c r="G177" s="282"/>
    </row>
    <row r="178" spans="1:7" ht="12.75">
      <c r="A178" s="281"/>
      <c r="B178" s="281"/>
      <c r="C178" s="281"/>
      <c r="D178" s="281"/>
      <c r="E178" s="281"/>
      <c r="F178" s="281"/>
      <c r="G178" s="282"/>
    </row>
    <row r="179" spans="1:7" ht="12.75">
      <c r="A179" s="281"/>
      <c r="B179" s="281"/>
      <c r="C179" s="281"/>
      <c r="D179" s="281"/>
      <c r="E179" s="281"/>
      <c r="F179" s="281"/>
      <c r="G179" s="282"/>
    </row>
    <row r="180" spans="1:7" ht="12.75">
      <c r="A180" s="281"/>
      <c r="B180" s="281"/>
      <c r="C180" s="281"/>
      <c r="D180" s="281"/>
      <c r="E180" s="281"/>
      <c r="F180" s="281"/>
      <c r="G180" s="282"/>
    </row>
    <row r="181" spans="1:7" ht="12.75">
      <c r="A181" s="281"/>
      <c r="B181" s="281"/>
      <c r="C181" s="281"/>
      <c r="D181" s="281"/>
      <c r="E181" s="281"/>
      <c r="F181" s="281"/>
      <c r="G181" s="282"/>
    </row>
    <row r="182" spans="1:7" ht="12.75">
      <c r="A182" s="281"/>
      <c r="B182" s="281"/>
      <c r="C182" s="281"/>
      <c r="D182" s="281"/>
      <c r="E182" s="281"/>
      <c r="F182" s="281"/>
      <c r="G182" s="282"/>
    </row>
    <row r="183" spans="1:7" ht="12.75">
      <c r="A183" s="281"/>
      <c r="B183" s="281"/>
      <c r="C183" s="281"/>
      <c r="D183" s="281"/>
      <c r="E183" s="281"/>
      <c r="F183" s="281"/>
      <c r="G183" s="282"/>
    </row>
    <row r="184" spans="1:7" ht="12.75">
      <c r="A184" s="281"/>
      <c r="B184" s="281"/>
      <c r="C184" s="281"/>
      <c r="D184" s="281"/>
      <c r="E184" s="281"/>
      <c r="F184" s="281"/>
      <c r="G184" s="282"/>
    </row>
    <row r="185" spans="1:7" ht="12.75">
      <c r="A185" s="281"/>
      <c r="B185" s="281"/>
      <c r="C185" s="281"/>
      <c r="D185" s="281"/>
      <c r="E185" s="281"/>
      <c r="F185" s="281"/>
      <c r="G185" s="282"/>
    </row>
    <row r="186" spans="1:7" ht="12.75">
      <c r="A186" s="281"/>
      <c r="B186" s="281"/>
      <c r="C186" s="281"/>
      <c r="D186" s="281"/>
      <c r="E186" s="281"/>
      <c r="F186" s="281"/>
      <c r="G186" s="282"/>
    </row>
    <row r="187" spans="1:7" ht="12.75">
      <c r="A187" s="281"/>
      <c r="B187" s="281"/>
      <c r="C187" s="281"/>
      <c r="D187" s="281"/>
      <c r="E187" s="281"/>
      <c r="F187" s="281"/>
      <c r="G187" s="282"/>
    </row>
    <row r="188" spans="1:7" ht="12.75">
      <c r="A188" s="281"/>
      <c r="B188" s="281"/>
      <c r="C188" s="281"/>
      <c r="D188" s="281"/>
      <c r="E188" s="281"/>
      <c r="F188" s="281"/>
      <c r="G188" s="282"/>
    </row>
    <row r="189" spans="1:7" ht="12.75">
      <c r="A189" s="281"/>
      <c r="B189" s="281"/>
      <c r="C189" s="281"/>
      <c r="D189" s="281"/>
      <c r="E189" s="281"/>
      <c r="F189" s="281"/>
      <c r="G189" s="282"/>
    </row>
    <row r="190" spans="1:7" ht="12.75">
      <c r="A190" s="281"/>
      <c r="B190" s="281"/>
      <c r="C190" s="281"/>
      <c r="D190" s="281"/>
      <c r="E190" s="281"/>
      <c r="F190" s="281"/>
      <c r="G190" s="282"/>
    </row>
    <row r="191" spans="1:7" ht="12.75">
      <c r="A191" s="281"/>
      <c r="B191" s="281"/>
      <c r="C191" s="281"/>
      <c r="D191" s="281"/>
      <c r="E191" s="281"/>
      <c r="F191" s="281"/>
      <c r="G191" s="282"/>
    </row>
    <row r="192" spans="1:7" ht="12.75">
      <c r="A192" s="281"/>
      <c r="B192" s="281"/>
      <c r="C192" s="281"/>
      <c r="D192" s="281"/>
      <c r="E192" s="281"/>
      <c r="F192" s="281"/>
      <c r="G192" s="282"/>
    </row>
    <row r="193" spans="1:7" ht="12.75">
      <c r="A193" s="281"/>
      <c r="B193" s="281"/>
      <c r="C193" s="281"/>
      <c r="D193" s="281"/>
      <c r="E193" s="281"/>
      <c r="F193" s="281"/>
      <c r="G193" s="282"/>
    </row>
    <row r="194" spans="1:7" ht="12.75">
      <c r="A194" s="281"/>
      <c r="B194" s="281"/>
      <c r="C194" s="281"/>
      <c r="D194" s="281"/>
      <c r="E194" s="281"/>
      <c r="F194" s="281"/>
      <c r="G194" s="282"/>
    </row>
    <row r="195" spans="1:7" ht="12.75">
      <c r="A195" s="281"/>
      <c r="B195" s="281"/>
      <c r="C195" s="281"/>
      <c r="D195" s="281"/>
      <c r="E195" s="281"/>
      <c r="F195" s="281"/>
      <c r="G195" s="282"/>
    </row>
    <row r="196" spans="1:7" ht="12.75">
      <c r="A196" s="281"/>
      <c r="B196" s="281"/>
      <c r="C196" s="281"/>
      <c r="D196" s="281"/>
      <c r="E196" s="281"/>
      <c r="F196" s="281"/>
      <c r="G196" s="282"/>
    </row>
    <row r="197" spans="1:7" ht="12.75">
      <c r="A197" s="281"/>
      <c r="B197" s="281"/>
      <c r="C197" s="281"/>
      <c r="D197" s="281"/>
      <c r="E197" s="281"/>
      <c r="F197" s="281"/>
      <c r="G197" s="282"/>
    </row>
    <row r="198" spans="1:7" ht="12.75">
      <c r="A198" s="281"/>
      <c r="B198" s="281"/>
      <c r="C198" s="281"/>
      <c r="D198" s="281"/>
      <c r="E198" s="281"/>
      <c r="F198" s="281"/>
      <c r="G198" s="282"/>
    </row>
    <row r="199" spans="1:7" ht="12.75">
      <c r="A199" s="281"/>
      <c r="B199" s="281"/>
      <c r="C199" s="281"/>
      <c r="D199" s="281"/>
      <c r="E199" s="281"/>
      <c r="F199" s="281"/>
      <c r="G199" s="282"/>
    </row>
    <row r="200" spans="1:7" ht="12.75">
      <c r="A200" s="281"/>
      <c r="B200" s="281"/>
      <c r="C200" s="281"/>
      <c r="D200" s="281"/>
      <c r="E200" s="281"/>
      <c r="F200" s="281"/>
      <c r="G200" s="282"/>
    </row>
    <row r="201" spans="1:7" ht="12.75">
      <c r="A201" s="281"/>
      <c r="B201" s="281"/>
      <c r="C201" s="281"/>
      <c r="D201" s="281"/>
      <c r="E201" s="281"/>
      <c r="F201" s="281"/>
      <c r="G201" s="282"/>
    </row>
    <row r="202" spans="1:7" ht="12.75">
      <c r="A202" s="281"/>
      <c r="B202" s="281"/>
      <c r="C202" s="281"/>
      <c r="D202" s="281"/>
      <c r="E202" s="281"/>
      <c r="F202" s="281"/>
      <c r="G202" s="282"/>
    </row>
    <row r="203" spans="1:7" ht="12.75">
      <c r="A203" s="281"/>
      <c r="B203" s="281"/>
      <c r="C203" s="281"/>
      <c r="D203" s="281"/>
      <c r="E203" s="281"/>
      <c r="F203" s="281"/>
      <c r="G203" s="282"/>
    </row>
    <row r="204" spans="1:7" ht="12.75">
      <c r="A204" s="281"/>
      <c r="B204" s="281"/>
      <c r="C204" s="281"/>
      <c r="D204" s="281"/>
      <c r="E204" s="281"/>
      <c r="F204" s="281"/>
      <c r="G204" s="282"/>
    </row>
    <row r="205" spans="1:7" ht="12.75">
      <c r="A205" s="281"/>
      <c r="B205" s="281"/>
      <c r="C205" s="281"/>
      <c r="D205" s="281"/>
      <c r="E205" s="281"/>
      <c r="F205" s="281"/>
      <c r="G205" s="282"/>
    </row>
    <row r="206" spans="1:7" ht="12.75">
      <c r="A206" s="281"/>
      <c r="B206" s="281"/>
      <c r="C206" s="281"/>
      <c r="D206" s="281"/>
      <c r="E206" s="281"/>
      <c r="F206" s="281"/>
      <c r="G206" s="282"/>
    </row>
    <row r="207" spans="1:7" ht="12.75">
      <c r="A207" s="281"/>
      <c r="B207" s="281"/>
      <c r="C207" s="281"/>
      <c r="D207" s="281"/>
      <c r="E207" s="281"/>
      <c r="F207" s="281"/>
      <c r="G207" s="282"/>
    </row>
    <row r="208" spans="1:7" ht="12.75">
      <c r="A208" s="281"/>
      <c r="B208" s="281"/>
      <c r="C208" s="281"/>
      <c r="D208" s="281"/>
      <c r="E208" s="281"/>
      <c r="F208" s="281"/>
      <c r="G208" s="282"/>
    </row>
    <row r="209" spans="1:7" ht="12.75">
      <c r="A209" s="281"/>
      <c r="B209" s="281"/>
      <c r="C209" s="281"/>
      <c r="D209" s="281"/>
      <c r="E209" s="281"/>
      <c r="F209" s="281"/>
      <c r="G209" s="282"/>
    </row>
  </sheetData>
  <printOptions horizontalCentered="1"/>
  <pageMargins left="0" right="0" top="0.3937007874015748" bottom="0.5905511811023623" header="0" footer="0"/>
  <pageSetup horizontalDpi="600" verticalDpi="600" orientation="portrait" paperSize="9" scale="80" r:id="rId1"/>
  <headerFooter alignWithMargins="0"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D52" sqref="D52:F54"/>
    </sheetView>
  </sheetViews>
  <sheetFormatPr defaultColWidth="9.140625" defaultRowHeight="12.75"/>
  <cols>
    <col min="1" max="1" width="49.140625" style="53" customWidth="1"/>
    <col min="2" max="2" width="7.28125" style="53" hidden="1" customWidth="1"/>
    <col min="3" max="6" width="13.140625" style="53" customWidth="1"/>
    <col min="7" max="7" width="9.8515625" style="54" customWidth="1"/>
    <col min="8" max="9" width="10.140625" style="53" bestFit="1" customWidth="1"/>
    <col min="10" max="10" width="10.28125" style="53" customWidth="1"/>
    <col min="11" max="11" width="9.140625" style="55" customWidth="1"/>
    <col min="12" max="16384" width="9.140625" style="53" customWidth="1"/>
  </cols>
  <sheetData>
    <row r="1" spans="6:10" s="1" customFormat="1" ht="15">
      <c r="F1" s="49" t="s">
        <v>293</v>
      </c>
      <c r="G1" s="3"/>
      <c r="H1" s="4"/>
      <c r="J1" s="5"/>
    </row>
    <row r="2" spans="7:9" s="1" customFormat="1" ht="15">
      <c r="G2" s="3"/>
      <c r="I2" s="6"/>
    </row>
    <row r="3" spans="1:9" s="1" customFormat="1" ht="15">
      <c r="A3" s="7" t="s">
        <v>0</v>
      </c>
      <c r="B3" s="8"/>
      <c r="C3" s="8"/>
      <c r="D3" s="8"/>
      <c r="E3" s="8"/>
      <c r="F3" s="7"/>
      <c r="G3" s="9"/>
      <c r="I3" s="6"/>
    </row>
    <row r="4" spans="1:9" s="1" customFormat="1" ht="15">
      <c r="A4" s="7" t="s">
        <v>1</v>
      </c>
      <c r="B4" s="8"/>
      <c r="C4" s="8"/>
      <c r="D4" s="7"/>
      <c r="E4" s="8"/>
      <c r="F4" s="7"/>
      <c r="G4" s="9"/>
      <c r="H4" s="4"/>
      <c r="I4" s="2"/>
    </row>
    <row r="5" spans="1:9" s="1" customFormat="1" ht="15">
      <c r="A5" s="7" t="s">
        <v>2</v>
      </c>
      <c r="B5" s="8"/>
      <c r="C5" s="8"/>
      <c r="D5" s="7"/>
      <c r="E5" s="8"/>
      <c r="F5" s="7"/>
      <c r="G5" s="9"/>
      <c r="I5" s="6"/>
    </row>
    <row r="8" spans="1:7" s="13" customFormat="1" ht="12.75">
      <c r="A8" s="10"/>
      <c r="B8" s="10" t="s">
        <v>3</v>
      </c>
      <c r="C8" s="11" t="s">
        <v>4</v>
      </c>
      <c r="D8" s="11" t="s">
        <v>5</v>
      </c>
      <c r="E8" s="11" t="s">
        <v>6</v>
      </c>
      <c r="F8" s="11" t="s">
        <v>7</v>
      </c>
      <c r="G8" s="12"/>
    </row>
    <row r="9" spans="1:7" s="13" customFormat="1" ht="12.75">
      <c r="A9" s="14" t="s">
        <v>8</v>
      </c>
      <c r="B9" s="14" t="s">
        <v>9</v>
      </c>
      <c r="C9" s="15" t="s">
        <v>10</v>
      </c>
      <c r="D9" s="15" t="s">
        <v>10</v>
      </c>
      <c r="E9" s="16">
        <v>2004</v>
      </c>
      <c r="F9" s="16">
        <v>2005</v>
      </c>
      <c r="G9" s="17" t="s">
        <v>11</v>
      </c>
    </row>
    <row r="10" spans="1:7" s="13" customFormat="1" ht="12.75">
      <c r="A10" s="18"/>
      <c r="B10" s="18"/>
      <c r="C10" s="19"/>
      <c r="D10" s="20">
        <v>2004</v>
      </c>
      <c r="E10" s="19"/>
      <c r="F10" s="19"/>
      <c r="G10" s="21" t="s">
        <v>12</v>
      </c>
    </row>
    <row r="11" spans="1:7" s="13" customFormat="1" ht="12.75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3">
        <v>7</v>
      </c>
    </row>
    <row r="12" spans="1:7" s="13" customFormat="1" ht="12.75">
      <c r="A12" s="24"/>
      <c r="B12" s="10"/>
      <c r="C12" s="11"/>
      <c r="D12" s="11"/>
      <c r="E12" s="11"/>
      <c r="F12" s="11"/>
      <c r="G12" s="12"/>
    </row>
    <row r="13" spans="1:7" s="29" customFormat="1" ht="14.25">
      <c r="A13" s="25" t="s">
        <v>13</v>
      </c>
      <c r="B13" s="26"/>
      <c r="C13" s="27"/>
      <c r="D13" s="27"/>
      <c r="E13" s="27"/>
      <c r="F13" s="27"/>
      <c r="G13" s="28"/>
    </row>
    <row r="14" spans="1:7" s="29" customFormat="1" ht="14.25">
      <c r="A14" s="25" t="s">
        <v>14</v>
      </c>
      <c r="B14" s="26"/>
      <c r="C14" s="27"/>
      <c r="D14" s="27"/>
      <c r="E14" s="27"/>
      <c r="F14" s="27"/>
      <c r="G14" s="28"/>
    </row>
    <row r="15" spans="1:7" s="29" customFormat="1" ht="14.25">
      <c r="A15" s="30"/>
      <c r="B15" s="26"/>
      <c r="C15" s="27"/>
      <c r="D15" s="27"/>
      <c r="E15" s="27"/>
      <c r="F15" s="27"/>
      <c r="G15" s="28"/>
    </row>
    <row r="16" spans="1:7" s="35" customFormat="1" ht="12.75">
      <c r="A16" s="31" t="s">
        <v>15</v>
      </c>
      <c r="B16" s="32"/>
      <c r="C16" s="37">
        <v>14704770</v>
      </c>
      <c r="D16" s="37">
        <v>17113595</v>
      </c>
      <c r="E16" s="37">
        <v>17098215</v>
      </c>
      <c r="F16" s="37">
        <v>16962471</v>
      </c>
      <c r="G16" s="34">
        <f>F16/C16*100-100</f>
        <v>15.353528140868562</v>
      </c>
    </row>
    <row r="17" spans="1:7" s="35" customFormat="1" ht="12.75">
      <c r="A17" s="36"/>
      <c r="B17" s="32"/>
      <c r="C17" s="33"/>
      <c r="D17" s="33"/>
      <c r="E17" s="33"/>
      <c r="F17" s="33"/>
      <c r="G17" s="34"/>
    </row>
    <row r="18" spans="1:7" s="35" customFormat="1" ht="12.75">
      <c r="A18" s="31" t="s">
        <v>16</v>
      </c>
      <c r="B18" s="32"/>
      <c r="C18" s="37">
        <v>0</v>
      </c>
      <c r="D18" s="37">
        <v>878754</v>
      </c>
      <c r="E18" s="37">
        <v>878754</v>
      </c>
      <c r="F18" s="37">
        <v>0</v>
      </c>
      <c r="G18" s="34"/>
    </row>
    <row r="19" spans="1:7" s="35" customFormat="1" ht="12.75">
      <c r="A19" s="36"/>
      <c r="B19" s="32"/>
      <c r="C19" s="33"/>
      <c r="D19" s="33"/>
      <c r="E19" s="33"/>
      <c r="F19" s="33"/>
      <c r="G19" s="34"/>
    </row>
    <row r="20" spans="1:7" s="35" customFormat="1" ht="12.75">
      <c r="A20" s="36"/>
      <c r="B20" s="32"/>
      <c r="C20" s="33"/>
      <c r="D20" s="33"/>
      <c r="E20" s="33"/>
      <c r="F20" s="33"/>
      <c r="G20" s="34"/>
    </row>
    <row r="21" spans="1:7" s="35" customFormat="1" ht="12.75">
      <c r="A21" s="31" t="s">
        <v>17</v>
      </c>
      <c r="B21" s="32"/>
      <c r="C21" s="37">
        <v>299339</v>
      </c>
      <c r="D21" s="37">
        <v>299339</v>
      </c>
      <c r="E21" s="37">
        <v>-265568</v>
      </c>
      <c r="F21" s="37">
        <v>0</v>
      </c>
      <c r="G21" s="34"/>
    </row>
    <row r="22" spans="1:7" s="35" customFormat="1" ht="12.75">
      <c r="A22" s="36"/>
      <c r="B22" s="32"/>
      <c r="C22" s="33"/>
      <c r="D22" s="33"/>
      <c r="E22" s="33"/>
      <c r="F22" s="33"/>
      <c r="G22" s="34"/>
    </row>
    <row r="23" spans="1:7" s="5" customFormat="1" ht="12.75">
      <c r="A23" s="38" t="s">
        <v>18</v>
      </c>
      <c r="B23" s="39"/>
      <c r="C23" s="40">
        <f>SUM(C16,C18,C21)</f>
        <v>15004109</v>
      </c>
      <c r="D23" s="40">
        <f>SUM(D16,D18,D21)</f>
        <v>18291688</v>
      </c>
      <c r="E23" s="40">
        <f>SUM(E16,E18,E21)</f>
        <v>17711401</v>
      </c>
      <c r="F23" s="40">
        <f>SUM(F16,F18,F21)</f>
        <v>16962471</v>
      </c>
      <c r="G23" s="46">
        <f>F23/C23*100-100</f>
        <v>13.05217124189113</v>
      </c>
    </row>
    <row r="24" spans="1:7" s="29" customFormat="1" ht="14.25">
      <c r="A24" s="41" t="s">
        <v>13</v>
      </c>
      <c r="B24" s="42"/>
      <c r="C24" s="43"/>
      <c r="D24" s="43"/>
      <c r="E24" s="43"/>
      <c r="F24" s="43"/>
      <c r="G24" s="34"/>
    </row>
    <row r="25" spans="1:7" s="45" customFormat="1" ht="14.25">
      <c r="A25" s="25" t="s">
        <v>19</v>
      </c>
      <c r="B25" s="26"/>
      <c r="C25" s="44"/>
      <c r="D25" s="44"/>
      <c r="E25" s="44"/>
      <c r="F25" s="44"/>
      <c r="G25" s="34"/>
    </row>
    <row r="26" spans="1:7" s="35" customFormat="1" ht="12.75">
      <c r="A26" s="31" t="s">
        <v>20</v>
      </c>
      <c r="B26" s="32"/>
      <c r="C26" s="37">
        <v>2398400</v>
      </c>
      <c r="D26" s="37">
        <v>2550678</v>
      </c>
      <c r="E26" s="37">
        <v>2550678</v>
      </c>
      <c r="F26" s="37">
        <v>2126200</v>
      </c>
      <c r="G26" s="34">
        <f>F26/C26*100-100</f>
        <v>-11.349232821881245</v>
      </c>
    </row>
    <row r="27" spans="1:7" s="35" customFormat="1" ht="12.75">
      <c r="A27" s="36"/>
      <c r="B27" s="32"/>
      <c r="C27" s="37"/>
      <c r="D27" s="37"/>
      <c r="E27" s="37"/>
      <c r="F27" s="37"/>
      <c r="G27" s="34"/>
    </row>
    <row r="28" spans="1:7" s="35" customFormat="1" ht="12.75">
      <c r="A28" s="31" t="s">
        <v>21</v>
      </c>
      <c r="B28" s="32"/>
      <c r="C28" s="37">
        <v>6226128</v>
      </c>
      <c r="D28" s="37">
        <v>8009996</v>
      </c>
      <c r="E28" s="37">
        <v>8009996</v>
      </c>
      <c r="F28" s="37">
        <v>7266792</v>
      </c>
      <c r="G28" s="34">
        <f>F28/C28*100-100</f>
        <v>16.714465234251534</v>
      </c>
    </row>
    <row r="29" spans="1:7" s="35" customFormat="1" ht="12.75">
      <c r="A29" s="36" t="s">
        <v>22</v>
      </c>
      <c r="B29" s="32"/>
      <c r="C29" s="33"/>
      <c r="D29" s="33"/>
      <c r="E29" s="33"/>
      <c r="F29" s="33"/>
      <c r="G29" s="34"/>
    </row>
    <row r="30" spans="1:7" s="35" customFormat="1" ht="12.75">
      <c r="A30" s="31" t="s">
        <v>15</v>
      </c>
      <c r="B30" s="32"/>
      <c r="C30" s="37">
        <v>128800</v>
      </c>
      <c r="D30" s="37">
        <v>246143</v>
      </c>
      <c r="E30" s="37">
        <v>236339</v>
      </c>
      <c r="F30" s="37">
        <v>185900</v>
      </c>
      <c r="G30" s="34">
        <f>F30/C30*100-100</f>
        <v>44.33229813664596</v>
      </c>
    </row>
    <row r="31" spans="1:7" s="35" customFormat="1" ht="12.75">
      <c r="A31" s="36"/>
      <c r="B31" s="32"/>
      <c r="C31" s="33"/>
      <c r="D31" s="33"/>
      <c r="E31" s="33"/>
      <c r="F31" s="33"/>
      <c r="G31" s="34"/>
    </row>
    <row r="32" spans="1:7" s="35" customFormat="1" ht="12.75">
      <c r="A32" s="31" t="s">
        <v>23</v>
      </c>
      <c r="B32" s="32"/>
      <c r="C32" s="37">
        <v>-165000</v>
      </c>
      <c r="D32" s="37">
        <v>241414</v>
      </c>
      <c r="E32" s="37">
        <v>241414</v>
      </c>
      <c r="F32" s="37">
        <v>426800</v>
      </c>
      <c r="G32" s="34">
        <f>F32/C32*100-100</f>
        <v>-358.66666666666663</v>
      </c>
    </row>
    <row r="33" spans="1:7" s="35" customFormat="1" ht="12.75">
      <c r="A33" s="31"/>
      <c r="B33" s="32"/>
      <c r="C33" s="37"/>
      <c r="D33" s="37"/>
      <c r="E33" s="37"/>
      <c r="F33" s="37"/>
      <c r="G33" s="34"/>
    </row>
    <row r="34" spans="1:7" s="5" customFormat="1" ht="12.75">
      <c r="A34" s="31" t="s">
        <v>24</v>
      </c>
      <c r="B34" s="32"/>
      <c r="C34" s="37">
        <v>0</v>
      </c>
      <c r="D34" s="37">
        <v>151326</v>
      </c>
      <c r="E34" s="37">
        <v>151326</v>
      </c>
      <c r="F34" s="37">
        <v>180674</v>
      </c>
      <c r="G34" s="34"/>
    </row>
    <row r="35" spans="1:7" s="35" customFormat="1" ht="12.75">
      <c r="A35" s="36"/>
      <c r="B35" s="32"/>
      <c r="C35" s="33"/>
      <c r="D35" s="33"/>
      <c r="E35" s="33"/>
      <c r="F35" s="33"/>
      <c r="G35" s="34"/>
    </row>
    <row r="36" spans="1:7" s="35" customFormat="1" ht="12.75">
      <c r="A36" s="30"/>
      <c r="B36" s="32"/>
      <c r="C36" s="33"/>
      <c r="D36" s="33"/>
      <c r="E36" s="33"/>
      <c r="F36" s="33"/>
      <c r="G36" s="34"/>
    </row>
    <row r="37" spans="1:7" s="5" customFormat="1" ht="12.75">
      <c r="A37" s="31" t="s">
        <v>25</v>
      </c>
      <c r="B37" s="32"/>
      <c r="C37" s="37">
        <f>SUM(C26,C28,C30,C32,C34)</f>
        <v>8588328</v>
      </c>
      <c r="D37" s="37">
        <f>SUM(D26,D28,D30,D32,D34)</f>
        <v>11199557</v>
      </c>
      <c r="E37" s="37">
        <f>SUM(E26,E28,E30,E32,E34)</f>
        <v>11189753</v>
      </c>
      <c r="F37" s="37">
        <f>SUM(F26,F28,F30,F32,F34)</f>
        <v>10186366</v>
      </c>
      <c r="G37" s="34">
        <f>F37/C37*100-100</f>
        <v>18.607090926196562</v>
      </c>
    </row>
    <row r="38" spans="1:7" s="35" customFormat="1" ht="12.75">
      <c r="A38" s="31"/>
      <c r="B38" s="32"/>
      <c r="C38" s="33"/>
      <c r="D38" s="33"/>
      <c r="E38" s="33"/>
      <c r="F38" s="33"/>
      <c r="G38" s="34"/>
    </row>
    <row r="39" spans="1:7" s="35" customFormat="1" ht="12.75">
      <c r="A39" s="31" t="s">
        <v>17</v>
      </c>
      <c r="B39" s="32"/>
      <c r="C39" s="37">
        <v>4040211</v>
      </c>
      <c r="D39" s="37">
        <v>1218317</v>
      </c>
      <c r="E39" s="37">
        <v>1218317</v>
      </c>
      <c r="F39" s="37">
        <v>3211107</v>
      </c>
      <c r="G39" s="34">
        <f>F39/C39*100-100</f>
        <v>-20.52130445662368</v>
      </c>
    </row>
    <row r="40" spans="1:7" s="35" customFormat="1" ht="12.75">
      <c r="A40" s="36"/>
      <c r="B40" s="32"/>
      <c r="C40" s="33"/>
      <c r="D40" s="33"/>
      <c r="E40" s="33"/>
      <c r="F40" s="33"/>
      <c r="G40" s="34"/>
    </row>
    <row r="41" spans="1:7" s="5" customFormat="1" ht="12.75">
      <c r="A41" s="31" t="s">
        <v>26</v>
      </c>
      <c r="B41" s="32"/>
      <c r="C41" s="37">
        <f>SUM(C37,C39)</f>
        <v>12628539</v>
      </c>
      <c r="D41" s="37">
        <f>SUM(D37,D39)</f>
        <v>12417874</v>
      </c>
      <c r="E41" s="37">
        <f>SUM(E37,E39)</f>
        <v>12408070</v>
      </c>
      <c r="F41" s="37">
        <f>SUM(F37,F39)</f>
        <v>13397473</v>
      </c>
      <c r="G41" s="34">
        <f>F41/C41*100-100</f>
        <v>6.088859526822546</v>
      </c>
    </row>
    <row r="42" spans="1:7" s="35" customFormat="1" ht="12.75">
      <c r="A42" s="36"/>
      <c r="B42" s="32"/>
      <c r="C42" s="33"/>
      <c r="D42" s="33"/>
      <c r="E42" s="33"/>
      <c r="F42" s="33"/>
      <c r="G42" s="34"/>
    </row>
    <row r="43" spans="1:7" s="45" customFormat="1" ht="14.25">
      <c r="A43" s="47" t="s">
        <v>27</v>
      </c>
      <c r="B43" s="48"/>
      <c r="C43" s="40">
        <f>SUM(C23,C41)</f>
        <v>27632648</v>
      </c>
      <c r="D43" s="40">
        <f>SUM(D23,D41)</f>
        <v>30709562</v>
      </c>
      <c r="E43" s="40">
        <f>SUM(E23,E41)</f>
        <v>30119471</v>
      </c>
      <c r="F43" s="40">
        <f>SUM(F23,F41)</f>
        <v>30359944</v>
      </c>
      <c r="G43" s="46">
        <f>F43/C43*100-100</f>
        <v>9.8698322361288</v>
      </c>
    </row>
    <row r="44" spans="7:11" s="49" customFormat="1" ht="12.75">
      <c r="G44" s="50"/>
      <c r="K44" s="51"/>
    </row>
    <row r="45" spans="7:11" s="49" customFormat="1" ht="12.75">
      <c r="G45" s="50"/>
      <c r="K45" s="51"/>
    </row>
    <row r="46" spans="7:11" s="49" customFormat="1" ht="12.75">
      <c r="G46" s="50"/>
      <c r="K46" s="51"/>
    </row>
    <row r="47" spans="5:11" s="49" customFormat="1" ht="12.75">
      <c r="E47" s="52"/>
      <c r="G47" s="50"/>
      <c r="K47" s="51"/>
    </row>
    <row r="48" spans="7:11" s="49" customFormat="1" ht="12.75">
      <c r="G48" s="50"/>
      <c r="K48" s="51"/>
    </row>
    <row r="49" spans="7:11" s="49" customFormat="1" ht="12.75">
      <c r="G49" s="50"/>
      <c r="K49" s="51"/>
    </row>
    <row r="50" spans="7:11" s="49" customFormat="1" ht="12.75">
      <c r="G50" s="50"/>
      <c r="K50" s="51"/>
    </row>
    <row r="52" spans="4:11" s="49" customFormat="1" ht="12.75">
      <c r="D52" s="49" t="s">
        <v>470</v>
      </c>
      <c r="G52" s="50"/>
      <c r="K52" s="51"/>
    </row>
    <row r="53" spans="4:11" s="49" customFormat="1" ht="12.75">
      <c r="D53" s="49" t="s">
        <v>471</v>
      </c>
      <c r="G53" s="50"/>
      <c r="K53" s="51"/>
    </row>
    <row r="54" spans="5:11" s="49" customFormat="1" ht="12.75">
      <c r="E54" s="49" t="s">
        <v>473</v>
      </c>
      <c r="G54" s="50"/>
      <c r="K54" s="51"/>
    </row>
  </sheetData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F61"/>
  <sheetViews>
    <sheetView workbookViewId="0" topLeftCell="A1">
      <selection activeCell="C59" sqref="C59:G61"/>
    </sheetView>
  </sheetViews>
  <sheetFormatPr defaultColWidth="9.140625" defaultRowHeight="12.75"/>
  <cols>
    <col min="2" max="2" width="45.57421875" style="0" customWidth="1"/>
    <col min="3" max="3" width="14.140625" style="0" customWidth="1"/>
    <col min="4" max="4" width="16.00390625" style="0" hidden="1" customWidth="1"/>
    <col min="5" max="5" width="15.140625" style="0" customWidth="1"/>
  </cols>
  <sheetData>
    <row r="2" spans="4:6" ht="12.75">
      <c r="D2" s="221" t="s">
        <v>442</v>
      </c>
      <c r="F2" s="221" t="s">
        <v>443</v>
      </c>
    </row>
    <row r="5" spans="2:4" ht="12.75">
      <c r="B5" s="222"/>
      <c r="C5" s="222"/>
      <c r="D5" s="222"/>
    </row>
    <row r="6" spans="2:4" ht="12.75">
      <c r="B6" s="223" t="s">
        <v>444</v>
      </c>
      <c r="C6" s="222"/>
      <c r="D6" s="222"/>
    </row>
    <row r="7" spans="2:4" ht="12.75">
      <c r="B7" s="223"/>
      <c r="C7" s="222"/>
      <c r="D7" s="222"/>
    </row>
    <row r="8" spans="2:5" ht="12.75">
      <c r="B8" s="221" t="s">
        <v>445</v>
      </c>
      <c r="C8" s="223"/>
      <c r="D8" s="222"/>
      <c r="E8" s="223"/>
    </row>
    <row r="9" spans="2:4" ht="12.75">
      <c r="B9" s="223" t="s">
        <v>446</v>
      </c>
      <c r="C9" s="223"/>
      <c r="D9" s="222"/>
    </row>
    <row r="10" spans="2:4" ht="13.5" thickBot="1">
      <c r="B10" s="224"/>
      <c r="C10" s="224"/>
      <c r="D10" s="224"/>
    </row>
    <row r="11" spans="2:5" ht="12.75">
      <c r="B11" s="225" t="s">
        <v>447</v>
      </c>
      <c r="C11" s="226" t="s">
        <v>448</v>
      </c>
      <c r="D11" s="226" t="s">
        <v>449</v>
      </c>
      <c r="E11" s="227" t="s">
        <v>450</v>
      </c>
    </row>
    <row r="12" spans="2:5" ht="12.75">
      <c r="B12" s="228" t="s">
        <v>451</v>
      </c>
      <c r="C12" s="229" t="s">
        <v>452</v>
      </c>
      <c r="D12" s="229" t="s">
        <v>453</v>
      </c>
      <c r="E12" s="230" t="s">
        <v>454</v>
      </c>
    </row>
    <row r="13" spans="2:5" ht="12.75">
      <c r="B13" s="231"/>
      <c r="C13" s="229" t="s">
        <v>455</v>
      </c>
      <c r="D13" s="232"/>
      <c r="E13" s="230" t="s">
        <v>456</v>
      </c>
    </row>
    <row r="14" spans="2:5" ht="13.5" thickBot="1">
      <c r="B14" s="233"/>
      <c r="C14" s="234"/>
      <c r="D14" s="234"/>
      <c r="E14" s="235" t="s">
        <v>455</v>
      </c>
    </row>
    <row r="15" spans="2:5" ht="12.75">
      <c r="B15" s="236"/>
      <c r="C15" s="237"/>
      <c r="D15" s="237"/>
      <c r="E15" s="238"/>
    </row>
    <row r="16" spans="2:5" ht="12.75">
      <c r="B16" s="239" t="s">
        <v>457</v>
      </c>
      <c r="C16" s="240"/>
      <c r="D16" s="240"/>
      <c r="E16" s="238"/>
    </row>
    <row r="17" spans="2:5" ht="12.75">
      <c r="B17" s="241" t="s">
        <v>458</v>
      </c>
      <c r="C17" s="242"/>
      <c r="D17" s="242"/>
      <c r="E17" s="243"/>
    </row>
    <row r="18" spans="2:5" ht="12.75">
      <c r="B18" s="239" t="s">
        <v>35</v>
      </c>
      <c r="C18" s="244"/>
      <c r="D18" s="244"/>
      <c r="E18" s="245"/>
    </row>
    <row r="19" spans="2:5" ht="12.75">
      <c r="B19" s="239" t="s">
        <v>36</v>
      </c>
      <c r="C19" s="246">
        <v>41946</v>
      </c>
      <c r="D19" s="246">
        <v>2516</v>
      </c>
      <c r="E19" s="247"/>
    </row>
    <row r="20" spans="2:5" ht="13.5" thickBot="1">
      <c r="B20" s="248" t="s">
        <v>459</v>
      </c>
      <c r="C20" s="249">
        <f>SUM(C19)</f>
        <v>41946</v>
      </c>
      <c r="D20" s="249">
        <f>SUM(D19)</f>
        <v>2516</v>
      </c>
      <c r="E20" s="250"/>
    </row>
    <row r="21" spans="2:5" ht="12.75">
      <c r="B21" s="239" t="s">
        <v>40</v>
      </c>
      <c r="C21" s="240"/>
      <c r="D21" s="240"/>
      <c r="E21" s="238"/>
    </row>
    <row r="22" spans="2:5" ht="12.75">
      <c r="B22" s="239" t="s">
        <v>41</v>
      </c>
      <c r="C22" s="251">
        <v>2026</v>
      </c>
      <c r="D22" s="251">
        <v>2559</v>
      </c>
      <c r="E22" s="252"/>
    </row>
    <row r="23" spans="2:5" ht="12.75">
      <c r="B23" s="236"/>
      <c r="C23" s="240"/>
      <c r="D23" s="240"/>
      <c r="E23" s="238"/>
    </row>
    <row r="24" spans="2:5" ht="12.75">
      <c r="B24" s="239" t="s">
        <v>49</v>
      </c>
      <c r="C24" s="240"/>
      <c r="D24" s="240"/>
      <c r="E24" s="238"/>
    </row>
    <row r="25" spans="2:5" ht="12.75">
      <c r="B25" s="239" t="s">
        <v>460</v>
      </c>
      <c r="C25" s="253">
        <v>11394</v>
      </c>
      <c r="D25" s="253">
        <v>10212</v>
      </c>
      <c r="E25" s="254"/>
    </row>
    <row r="26" spans="2:5" ht="13.5" thickBot="1">
      <c r="B26" s="248" t="s">
        <v>459</v>
      </c>
      <c r="C26" s="255">
        <f>SUM(C22,C25)</f>
        <v>13420</v>
      </c>
      <c r="D26" s="255">
        <f>SUM(D22,D25)</f>
        <v>12771</v>
      </c>
      <c r="E26" s="256"/>
    </row>
    <row r="27" spans="2:5" ht="15">
      <c r="B27" s="257"/>
      <c r="C27" s="258"/>
      <c r="D27" s="258"/>
      <c r="E27" s="259"/>
    </row>
    <row r="28" spans="2:5" ht="12.75">
      <c r="B28" s="239" t="s">
        <v>54</v>
      </c>
      <c r="C28" s="253">
        <v>138767</v>
      </c>
      <c r="D28" s="253">
        <v>5064</v>
      </c>
      <c r="E28" s="254"/>
    </row>
    <row r="29" spans="2:5" ht="15">
      <c r="B29" s="257"/>
      <c r="C29" s="258"/>
      <c r="D29" s="258"/>
      <c r="E29" s="259"/>
    </row>
    <row r="30" spans="2:5" ht="12.75">
      <c r="B30" s="239" t="s">
        <v>70</v>
      </c>
      <c r="C30" s="251">
        <v>48105</v>
      </c>
      <c r="D30" s="251">
        <v>49022</v>
      </c>
      <c r="E30" s="252"/>
    </row>
    <row r="31" spans="2:5" ht="15">
      <c r="B31" s="257"/>
      <c r="C31" s="258"/>
      <c r="D31" s="258"/>
      <c r="E31" s="259"/>
    </row>
    <row r="32" spans="2:5" ht="15">
      <c r="B32" s="239" t="s">
        <v>461</v>
      </c>
      <c r="C32" s="258"/>
      <c r="D32" s="258"/>
      <c r="E32" s="259"/>
    </row>
    <row r="33" spans="2:5" ht="12.75">
      <c r="B33" s="239" t="s">
        <v>462</v>
      </c>
      <c r="C33" s="260">
        <v>88866</v>
      </c>
      <c r="D33" s="260">
        <v>72631</v>
      </c>
      <c r="E33" s="261"/>
    </row>
    <row r="34" spans="2:5" ht="13.5" thickBot="1">
      <c r="B34" s="248" t="s">
        <v>459</v>
      </c>
      <c r="C34" s="255">
        <f>SUM(C33)</f>
        <v>88866</v>
      </c>
      <c r="D34" s="255">
        <f>SUM(D33)</f>
        <v>72631</v>
      </c>
      <c r="E34" s="256"/>
    </row>
    <row r="35" spans="2:5" ht="15">
      <c r="B35" s="257"/>
      <c r="C35" s="258"/>
      <c r="D35" s="258"/>
      <c r="E35" s="259"/>
    </row>
    <row r="36" spans="2:5" ht="15">
      <c r="B36" s="239" t="s">
        <v>463</v>
      </c>
      <c r="C36" s="258"/>
      <c r="D36" s="258"/>
      <c r="E36" s="259"/>
    </row>
    <row r="37" spans="2:5" ht="12.75">
      <c r="B37" s="239" t="s">
        <v>101</v>
      </c>
      <c r="C37" s="253">
        <v>233865</v>
      </c>
      <c r="D37" s="253">
        <v>217937</v>
      </c>
      <c r="E37" s="254"/>
    </row>
    <row r="38" spans="2:5" ht="13.5" thickBot="1">
      <c r="B38" s="248" t="s">
        <v>459</v>
      </c>
      <c r="C38" s="255">
        <f>SUM(C37)</f>
        <v>233865</v>
      </c>
      <c r="D38" s="255">
        <f>SUM(D37)</f>
        <v>217937</v>
      </c>
      <c r="E38" s="256"/>
    </row>
    <row r="39" spans="2:5" ht="15">
      <c r="B39" s="257"/>
      <c r="C39" s="258"/>
      <c r="D39" s="258"/>
      <c r="E39" s="259"/>
    </row>
    <row r="40" spans="2:5" ht="15">
      <c r="B40" s="262" t="s">
        <v>117</v>
      </c>
      <c r="C40" s="258"/>
      <c r="D40" s="258"/>
      <c r="E40" s="259"/>
    </row>
    <row r="41" spans="2:5" ht="15">
      <c r="B41" s="263" t="s">
        <v>464</v>
      </c>
      <c r="C41" s="258"/>
      <c r="D41" s="258"/>
      <c r="E41" s="259"/>
    </row>
    <row r="42" spans="2:5" ht="15">
      <c r="B42" s="263" t="s">
        <v>465</v>
      </c>
      <c r="C42" s="258"/>
      <c r="D42" s="258"/>
      <c r="E42" s="254">
        <v>15480</v>
      </c>
    </row>
    <row r="43" spans="2:5" ht="15">
      <c r="B43" s="263" t="s">
        <v>466</v>
      </c>
      <c r="C43" s="258"/>
      <c r="D43" s="258"/>
      <c r="E43" s="254">
        <v>483139</v>
      </c>
    </row>
    <row r="44" spans="2:5" ht="13.5" thickBot="1">
      <c r="B44" s="248" t="s">
        <v>459</v>
      </c>
      <c r="C44" s="255">
        <f>SUM(C45)</f>
        <v>0</v>
      </c>
      <c r="D44" s="255">
        <f>SUM(D45)</f>
        <v>0</v>
      </c>
      <c r="E44" s="256">
        <f>SUM(E42:E43)</f>
        <v>498619</v>
      </c>
    </row>
    <row r="45" spans="2:5" ht="12.75">
      <c r="B45" s="264"/>
      <c r="C45" s="251"/>
      <c r="D45" s="251"/>
      <c r="E45" s="252"/>
    </row>
    <row r="46" spans="2:5" ht="12.75">
      <c r="B46" s="263" t="s">
        <v>467</v>
      </c>
      <c r="C46" s="240"/>
      <c r="D46" s="240"/>
      <c r="E46" s="265"/>
    </row>
    <row r="47" spans="2:5" ht="15">
      <c r="B47" s="241" t="s">
        <v>468</v>
      </c>
      <c r="C47" s="258"/>
      <c r="D47" s="258"/>
      <c r="E47" s="254">
        <f>48050+18300</f>
        <v>66350</v>
      </c>
    </row>
    <row r="48" spans="2:5" ht="15">
      <c r="B48" s="266"/>
      <c r="C48" s="258"/>
      <c r="D48" s="258"/>
      <c r="E48" s="259"/>
    </row>
    <row r="49" spans="2:5" ht="15">
      <c r="B49" s="266"/>
      <c r="C49" s="258"/>
      <c r="D49" s="258"/>
      <c r="E49" s="259"/>
    </row>
    <row r="50" spans="2:5" ht="12.75">
      <c r="B50" s="266"/>
      <c r="C50" s="251" t="s">
        <v>469</v>
      </c>
      <c r="D50" s="251" t="s">
        <v>469</v>
      </c>
      <c r="E50" s="252"/>
    </row>
    <row r="51" spans="2:5" ht="13.5" thickBot="1">
      <c r="B51" s="266"/>
      <c r="C51" s="255">
        <f>SUM(C50)</f>
        <v>0</v>
      </c>
      <c r="D51" s="255">
        <f>SUM(D50)</f>
        <v>0</v>
      </c>
      <c r="E51" s="256">
        <f>SUM(E47)</f>
        <v>66350</v>
      </c>
    </row>
    <row r="52" spans="2:5" ht="15">
      <c r="B52" s="257"/>
      <c r="C52" s="258"/>
      <c r="D52" s="258"/>
      <c r="E52" s="259"/>
    </row>
    <row r="53" spans="2:5" ht="13.5" thickBot="1">
      <c r="B53" s="267" t="s">
        <v>192</v>
      </c>
      <c r="C53" s="268">
        <f>SUM(C20,C26,C28,C30,C34,C38,C44,C51)</f>
        <v>564969</v>
      </c>
      <c r="D53" s="268">
        <f>SUM(D20,D26,D28,D30,D34,D38,D44,D51)</f>
        <v>359941</v>
      </c>
      <c r="E53" s="269">
        <f>SUM(E44,E51)</f>
        <v>564969</v>
      </c>
    </row>
    <row r="54" ht="13.5" thickTop="1"/>
    <row r="59" spans="3:6" ht="15.75">
      <c r="C59" s="270" t="s">
        <v>470</v>
      </c>
      <c r="D59" s="270"/>
      <c r="E59" s="270"/>
      <c r="F59" s="270"/>
    </row>
    <row r="60" spans="3:6" ht="15.75">
      <c r="C60" s="271" t="s">
        <v>471</v>
      </c>
      <c r="D60" s="271"/>
      <c r="E60" s="271"/>
      <c r="F60" s="271"/>
    </row>
    <row r="61" spans="3:6" ht="15.75">
      <c r="C61" s="270"/>
      <c r="D61" s="270"/>
      <c r="E61" s="270" t="s">
        <v>472</v>
      </c>
      <c r="F61" s="270"/>
    </row>
  </sheetData>
  <printOptions horizontalCentered="1"/>
  <pageMargins left="0.15748031496062992" right="0" top="0.7874015748031497" bottom="0.7874015748031497" header="0.1968503937007874" footer="0.1968503937007874"/>
  <pageSetup horizontalDpi="600" verticalDpi="600" orientation="portrait" paperSize="9" scale="90" r:id="rId1"/>
  <headerFooter alignWithMargins="0">
    <oddFooter>&amp;CСтр.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H355"/>
  <sheetViews>
    <sheetView workbookViewId="0" topLeftCell="A1">
      <pane ySplit="8" topLeftCell="BM153" activePane="bottomLeft" state="frozen"/>
      <selection pane="topLeft" activeCell="A1" sqref="A1"/>
      <selection pane="bottomLeft" activeCell="D349" sqref="D349:F351"/>
    </sheetView>
  </sheetViews>
  <sheetFormatPr defaultColWidth="9.140625" defaultRowHeight="12" customHeight="1"/>
  <cols>
    <col min="1" max="1" width="50.7109375" style="63" customWidth="1"/>
    <col min="2" max="2" width="10.140625" style="111" customWidth="1"/>
    <col min="3" max="3" width="11.140625" style="57" customWidth="1"/>
    <col min="4" max="4" width="12.57421875" style="64" customWidth="1"/>
    <col min="5" max="6" width="11.421875" style="64" customWidth="1"/>
    <col min="7" max="16384" width="9.140625" style="63" customWidth="1"/>
  </cols>
  <sheetData>
    <row r="1" ht="12" customHeight="1">
      <c r="E1" s="185" t="s">
        <v>294</v>
      </c>
    </row>
    <row r="2" spans="1:8" s="1" customFormat="1" ht="15">
      <c r="A2" s="7" t="s">
        <v>0</v>
      </c>
      <c r="B2" s="8"/>
      <c r="C2" s="8"/>
      <c r="D2" s="8"/>
      <c r="E2" s="8"/>
      <c r="F2" s="7"/>
      <c r="H2" s="6"/>
    </row>
    <row r="3" spans="1:8" s="1" customFormat="1" ht="15">
      <c r="A3" s="7" t="s">
        <v>28</v>
      </c>
      <c r="B3" s="8"/>
      <c r="C3" s="8"/>
      <c r="D3" s="7"/>
      <c r="E3" s="8"/>
      <c r="F3" s="7"/>
      <c r="G3" s="4"/>
      <c r="H3" s="2"/>
    </row>
    <row r="4" spans="1:8" s="1" customFormat="1" ht="15">
      <c r="A4" s="7" t="s">
        <v>2</v>
      </c>
      <c r="B4" s="8"/>
      <c r="C4" s="8"/>
      <c r="D4" s="7"/>
      <c r="E4" s="8"/>
      <c r="F4" s="7"/>
      <c r="H4" s="6"/>
    </row>
    <row r="5" spans="1:6" s="62" customFormat="1" ht="12" customHeight="1">
      <c r="A5" s="58"/>
      <c r="B5" s="59"/>
      <c r="C5" s="60"/>
      <c r="D5" s="61"/>
      <c r="E5" s="61"/>
      <c r="F5" s="61"/>
    </row>
    <row r="6" spans="1:6" s="67" customFormat="1" ht="12" customHeight="1">
      <c r="A6" s="65" t="s">
        <v>29</v>
      </c>
      <c r="B6" s="65" t="s">
        <v>30</v>
      </c>
      <c r="C6" s="66" t="s">
        <v>4</v>
      </c>
      <c r="D6" s="66" t="s">
        <v>5</v>
      </c>
      <c r="E6" s="66" t="s">
        <v>6</v>
      </c>
      <c r="F6" s="66" t="s">
        <v>7</v>
      </c>
    </row>
    <row r="7" spans="1:6" s="69" customFormat="1" ht="12.75">
      <c r="A7" s="68"/>
      <c r="B7" s="68"/>
      <c r="C7" s="68" t="s">
        <v>10</v>
      </c>
      <c r="D7" s="68" t="s">
        <v>31</v>
      </c>
      <c r="E7" s="68" t="s">
        <v>32</v>
      </c>
      <c r="F7" s="68">
        <v>2005</v>
      </c>
    </row>
    <row r="8" spans="1:6" s="69" customFormat="1" ht="12.75">
      <c r="A8" s="70"/>
      <c r="B8" s="70"/>
      <c r="C8" s="70">
        <v>2004</v>
      </c>
      <c r="D8" s="71" t="s">
        <v>33</v>
      </c>
      <c r="E8" s="71" t="s">
        <v>33</v>
      </c>
      <c r="F8" s="71"/>
    </row>
    <row r="9" spans="1:6" ht="12" customHeight="1">
      <c r="A9" s="72" t="s">
        <v>34</v>
      </c>
      <c r="B9" s="73"/>
      <c r="C9" s="74"/>
      <c r="D9" s="75"/>
      <c r="E9" s="75"/>
      <c r="F9" s="75"/>
    </row>
    <row r="10" spans="1:6" ht="12" customHeight="1">
      <c r="A10" s="72" t="s">
        <v>35</v>
      </c>
      <c r="B10" s="73"/>
      <c r="C10" s="74"/>
      <c r="D10" s="75"/>
      <c r="E10" s="75"/>
      <c r="F10" s="75"/>
    </row>
    <row r="11" spans="1:6" ht="12" customHeight="1">
      <c r="A11" s="72" t="s">
        <v>36</v>
      </c>
      <c r="B11" s="73"/>
      <c r="C11" s="74"/>
      <c r="D11" s="75"/>
      <c r="E11" s="75"/>
      <c r="F11" s="75"/>
    </row>
    <row r="12" spans="1:6" ht="12" customHeight="1">
      <c r="A12" s="72"/>
      <c r="B12" s="73"/>
      <c r="C12" s="74"/>
      <c r="D12" s="75"/>
      <c r="E12" s="75"/>
      <c r="F12" s="75"/>
    </row>
    <row r="13" spans="1:6" ht="12" customHeight="1">
      <c r="A13" s="72" t="s">
        <v>37</v>
      </c>
      <c r="B13" s="73" t="s">
        <v>38</v>
      </c>
      <c r="C13" s="74">
        <v>1035868</v>
      </c>
      <c r="D13" s="74">
        <v>1311360</v>
      </c>
      <c r="E13" s="74">
        <v>1263936</v>
      </c>
      <c r="F13" s="74">
        <v>1445282</v>
      </c>
    </row>
    <row r="14" spans="1:6" s="56" customFormat="1" ht="12" customHeight="1">
      <c r="A14" s="72"/>
      <c r="B14" s="73"/>
      <c r="C14" s="74"/>
      <c r="D14" s="75"/>
      <c r="E14" s="75"/>
      <c r="F14" s="75"/>
    </row>
    <row r="15" spans="1:6" s="56" customFormat="1" ht="12" customHeight="1">
      <c r="A15" s="72" t="s">
        <v>285</v>
      </c>
      <c r="B15" s="73"/>
      <c r="C15" s="81">
        <f>SUM(C13)</f>
        <v>1035868</v>
      </c>
      <c r="D15" s="81">
        <f>SUM(D13)</f>
        <v>1311360</v>
      </c>
      <c r="E15" s="81">
        <f>SUM(E13)</f>
        <v>1263936</v>
      </c>
      <c r="F15" s="81">
        <f>SUM(F13)</f>
        <v>1445282</v>
      </c>
    </row>
    <row r="16" spans="1:6" ht="12" customHeight="1">
      <c r="A16" s="72" t="s">
        <v>39</v>
      </c>
      <c r="B16" s="77"/>
      <c r="C16" s="78">
        <f>SUM(C13)</f>
        <v>1035868</v>
      </c>
      <c r="D16" s="78">
        <f>SUM(D13)</f>
        <v>1311360</v>
      </c>
      <c r="E16" s="78">
        <f>SUM(E13)</f>
        <v>1263936</v>
      </c>
      <c r="F16" s="78">
        <f>SUM(F13)</f>
        <v>1445282</v>
      </c>
    </row>
    <row r="17" spans="2:6" s="56" customFormat="1" ht="12" customHeight="1">
      <c r="B17" s="73"/>
      <c r="C17" s="151"/>
      <c r="D17" s="151"/>
      <c r="E17" s="151"/>
      <c r="F17" s="151"/>
    </row>
    <row r="18" spans="1:6" ht="12" customHeight="1">
      <c r="A18" s="72" t="s">
        <v>40</v>
      </c>
      <c r="B18" s="73"/>
      <c r="C18" s="74"/>
      <c r="D18" s="75"/>
      <c r="E18" s="75"/>
      <c r="F18" s="75"/>
    </row>
    <row r="19" spans="1:6" ht="12" customHeight="1">
      <c r="A19" s="72" t="s">
        <v>41</v>
      </c>
      <c r="B19" s="73" t="s">
        <v>42</v>
      </c>
      <c r="C19" s="74"/>
      <c r="D19" s="75"/>
      <c r="E19" s="75"/>
      <c r="F19" s="75"/>
    </row>
    <row r="20" spans="1:6" ht="12" customHeight="1">
      <c r="A20" s="72" t="s">
        <v>43</v>
      </c>
      <c r="B20" s="73" t="s">
        <v>44</v>
      </c>
      <c r="C20" s="74">
        <v>30259</v>
      </c>
      <c r="D20" s="74">
        <v>12800</v>
      </c>
      <c r="E20" s="74">
        <v>10511</v>
      </c>
      <c r="F20" s="74">
        <v>50153</v>
      </c>
    </row>
    <row r="21" spans="1:6" ht="12" customHeight="1">
      <c r="A21" s="76"/>
      <c r="B21" s="77"/>
      <c r="C21" s="74"/>
      <c r="D21" s="75"/>
      <c r="E21" s="75"/>
      <c r="F21" s="75"/>
    </row>
    <row r="22" spans="1:6" ht="12" customHeight="1">
      <c r="A22" s="72" t="s">
        <v>46</v>
      </c>
      <c r="B22" s="73" t="s">
        <v>47</v>
      </c>
      <c r="C22" s="78">
        <v>25770</v>
      </c>
      <c r="D22" s="78">
        <v>82414</v>
      </c>
      <c r="E22" s="78">
        <v>82144</v>
      </c>
      <c r="F22" s="78">
        <v>3000</v>
      </c>
    </row>
    <row r="23" spans="1:6" ht="12" customHeight="1">
      <c r="A23" s="76"/>
      <c r="B23" s="77"/>
      <c r="C23" s="74"/>
      <c r="D23" s="75"/>
      <c r="E23" s="75"/>
      <c r="F23" s="75"/>
    </row>
    <row r="24" spans="1:6" s="56" customFormat="1" ht="12" customHeight="1">
      <c r="A24" s="72" t="s">
        <v>48</v>
      </c>
      <c r="B24" s="73"/>
      <c r="C24" s="78">
        <f>SUM(C20,C22)</f>
        <v>56029</v>
      </c>
      <c r="D24" s="78">
        <f>SUM(D20,D22)</f>
        <v>95214</v>
      </c>
      <c r="E24" s="78">
        <f>SUM(E20,E22)</f>
        <v>92655</v>
      </c>
      <c r="F24" s="78">
        <f>SUM(F20,F22)</f>
        <v>53153</v>
      </c>
    </row>
    <row r="25" spans="1:6" ht="12" customHeight="1">
      <c r="A25" s="76"/>
      <c r="B25" s="77"/>
      <c r="C25" s="74"/>
      <c r="D25" s="75"/>
      <c r="E25" s="75"/>
      <c r="F25" s="75"/>
    </row>
    <row r="26" spans="1:6" ht="12" customHeight="1">
      <c r="A26" s="72" t="s">
        <v>49</v>
      </c>
      <c r="B26" s="73"/>
      <c r="C26" s="74"/>
      <c r="D26" s="75"/>
      <c r="E26" s="75"/>
      <c r="F26" s="75"/>
    </row>
    <row r="27" spans="1:6" ht="12" customHeight="1">
      <c r="A27" s="72" t="s">
        <v>50</v>
      </c>
      <c r="B27" s="73" t="s">
        <v>51</v>
      </c>
      <c r="C27" s="78">
        <v>34144</v>
      </c>
      <c r="D27" s="78">
        <v>34144</v>
      </c>
      <c r="E27" s="78">
        <v>22750</v>
      </c>
      <c r="F27" s="78">
        <v>21186</v>
      </c>
    </row>
    <row r="28" spans="1:6" ht="12" customHeight="1">
      <c r="A28" s="72"/>
      <c r="B28" s="73"/>
      <c r="C28" s="78"/>
      <c r="D28" s="78"/>
      <c r="E28" s="78"/>
      <c r="F28" s="78"/>
    </row>
    <row r="29" spans="1:6" s="56" customFormat="1" ht="12" customHeight="1">
      <c r="A29" s="72" t="s">
        <v>52</v>
      </c>
      <c r="B29" s="73"/>
      <c r="C29" s="78">
        <f>SUM(C27)</f>
        <v>34144</v>
      </c>
      <c r="D29" s="78">
        <f>SUM(D27)</f>
        <v>34144</v>
      </c>
      <c r="E29" s="78">
        <f>SUM(E27)</f>
        <v>22750</v>
      </c>
      <c r="F29" s="78">
        <f>SUM(F27)</f>
        <v>21186</v>
      </c>
    </row>
    <row r="30" spans="1:6" s="56" customFormat="1" ht="12" customHeight="1">
      <c r="A30" s="72"/>
      <c r="B30" s="73"/>
      <c r="C30" s="74"/>
      <c r="D30" s="78"/>
      <c r="E30" s="78"/>
      <c r="F30" s="78"/>
    </row>
    <row r="31" spans="1:6" ht="12" customHeight="1">
      <c r="A31" s="72" t="s">
        <v>53</v>
      </c>
      <c r="B31" s="73"/>
      <c r="C31" s="78">
        <f>SUM(C24,C29)</f>
        <v>90173</v>
      </c>
      <c r="D31" s="78">
        <f>SUM(D24,D29)</f>
        <v>129358</v>
      </c>
      <c r="E31" s="78">
        <f>SUM(E24,E29)</f>
        <v>115405</v>
      </c>
      <c r="F31" s="78">
        <f>SUM(F24,F29)</f>
        <v>74339</v>
      </c>
    </row>
    <row r="32" spans="1:6" ht="12" customHeight="1">
      <c r="A32" s="72"/>
      <c r="B32" s="73"/>
      <c r="C32" s="74"/>
      <c r="D32" s="75"/>
      <c r="E32" s="75"/>
      <c r="F32" s="75"/>
    </row>
    <row r="33" spans="1:6" ht="12" customHeight="1">
      <c r="A33" s="72" t="s">
        <v>54</v>
      </c>
      <c r="B33" s="73"/>
      <c r="C33" s="74"/>
      <c r="D33" s="75"/>
      <c r="E33" s="75"/>
      <c r="F33" s="75"/>
    </row>
    <row r="34" spans="1:6" ht="12" customHeight="1">
      <c r="A34" s="72"/>
      <c r="B34" s="73"/>
      <c r="C34" s="74"/>
      <c r="D34" s="75"/>
      <c r="E34" s="75"/>
      <c r="F34" s="75"/>
    </row>
    <row r="35" spans="1:6" ht="12" customHeight="1">
      <c r="A35" s="72" t="s">
        <v>55</v>
      </c>
      <c r="B35" s="73" t="s">
        <v>56</v>
      </c>
      <c r="C35" s="74">
        <v>1369167</v>
      </c>
      <c r="D35" s="74">
        <v>1527357</v>
      </c>
      <c r="E35" s="74">
        <v>1525596</v>
      </c>
      <c r="F35" s="74">
        <v>1420179</v>
      </c>
    </row>
    <row r="36" spans="1:6" ht="12" customHeight="1">
      <c r="A36" s="72"/>
      <c r="B36" s="73"/>
      <c r="C36" s="74"/>
      <c r="D36" s="75"/>
      <c r="E36" s="75"/>
      <c r="F36" s="75"/>
    </row>
    <row r="37" spans="1:6" ht="12" customHeight="1">
      <c r="A37" s="72" t="s">
        <v>57</v>
      </c>
      <c r="B37" s="73" t="s">
        <v>58</v>
      </c>
      <c r="C37" s="74">
        <v>162275</v>
      </c>
      <c r="D37" s="74">
        <v>191028</v>
      </c>
      <c r="E37" s="74">
        <v>85068</v>
      </c>
      <c r="F37" s="74">
        <v>220503</v>
      </c>
    </row>
    <row r="38" spans="1:6" ht="12" customHeight="1">
      <c r="A38" s="72"/>
      <c r="B38" s="73"/>
      <c r="C38" s="74"/>
      <c r="D38" s="75"/>
      <c r="E38" s="75"/>
      <c r="F38" s="75"/>
    </row>
    <row r="39" spans="1:6" ht="12" customHeight="1">
      <c r="A39" s="72" t="s">
        <v>59</v>
      </c>
      <c r="B39" s="73" t="s">
        <v>60</v>
      </c>
      <c r="C39" s="74">
        <v>6249677</v>
      </c>
      <c r="D39" s="74">
        <v>7086601</v>
      </c>
      <c r="E39" s="74">
        <v>7073019</v>
      </c>
      <c r="F39" s="74">
        <v>6307871</v>
      </c>
    </row>
    <row r="40" spans="1:6" ht="12" customHeight="1">
      <c r="A40" s="72"/>
      <c r="B40" s="73"/>
      <c r="C40" s="74"/>
      <c r="D40" s="75"/>
      <c r="E40" s="75"/>
      <c r="F40" s="75"/>
    </row>
    <row r="41" spans="1:6" s="56" customFormat="1" ht="12" customHeight="1">
      <c r="A41" s="72" t="s">
        <v>61</v>
      </c>
      <c r="B41" s="73">
        <v>5100</v>
      </c>
      <c r="C41" s="86">
        <v>33200</v>
      </c>
      <c r="D41" s="86">
        <v>158143</v>
      </c>
      <c r="E41" s="86">
        <v>158143</v>
      </c>
      <c r="F41" s="78">
        <v>154700</v>
      </c>
    </row>
    <row r="42" spans="1:6" s="56" customFormat="1" ht="12" customHeight="1">
      <c r="A42" s="72" t="s">
        <v>62</v>
      </c>
      <c r="B42" s="73">
        <v>5200</v>
      </c>
      <c r="C42" s="86">
        <v>85000</v>
      </c>
      <c r="D42" s="86">
        <v>65000</v>
      </c>
      <c r="E42" s="86">
        <v>65000</v>
      </c>
      <c r="F42" s="78">
        <v>179000</v>
      </c>
    </row>
    <row r="43" spans="1:6" s="56" customFormat="1" ht="12" customHeight="1">
      <c r="A43" s="72" t="s">
        <v>63</v>
      </c>
      <c r="B43" s="73"/>
      <c r="C43" s="78">
        <f>SUM(C41:C42)</f>
        <v>118200</v>
      </c>
      <c r="D43" s="78">
        <f>SUM(D41:D42)</f>
        <v>223143</v>
      </c>
      <c r="E43" s="78">
        <f>SUM(E41:E42)</f>
        <v>223143</v>
      </c>
      <c r="F43" s="78">
        <f>SUM(F41:F42)</f>
        <v>333700</v>
      </c>
    </row>
    <row r="44" spans="1:6" s="56" customFormat="1" ht="12" customHeight="1">
      <c r="A44" s="72" t="s">
        <v>64</v>
      </c>
      <c r="B44" s="73">
        <v>9999</v>
      </c>
      <c r="C44" s="74">
        <f>SUM(C39,C43)</f>
        <v>6367877</v>
      </c>
      <c r="D44" s="74">
        <f>SUM(D39,D43)</f>
        <v>7309744</v>
      </c>
      <c r="E44" s="74">
        <f>SUM(E39,E43)</f>
        <v>7296162</v>
      </c>
      <c r="F44" s="74">
        <f>SUM(F39,F43)</f>
        <v>6641571</v>
      </c>
    </row>
    <row r="45" spans="1:6" ht="12" customHeight="1">
      <c r="A45" s="72"/>
      <c r="B45" s="73"/>
      <c r="C45" s="74"/>
      <c r="D45" s="75"/>
      <c r="E45" s="75"/>
      <c r="F45" s="75"/>
    </row>
    <row r="46" spans="1:6" s="108" customFormat="1" ht="12" customHeight="1">
      <c r="A46" s="79" t="s">
        <v>193</v>
      </c>
      <c r="B46" s="80" t="s">
        <v>194</v>
      </c>
      <c r="C46" s="101"/>
      <c r="D46" s="81"/>
      <c r="E46" s="81"/>
      <c r="F46" s="81">
        <v>146553</v>
      </c>
    </row>
    <row r="47" spans="1:6" s="108" customFormat="1" ht="12" customHeight="1">
      <c r="A47" s="79"/>
      <c r="B47" s="80"/>
      <c r="C47" s="101"/>
      <c r="D47" s="81"/>
      <c r="E47" s="81"/>
      <c r="F47" s="81"/>
    </row>
    <row r="48" spans="1:6" ht="12" customHeight="1">
      <c r="A48" s="72" t="s">
        <v>65</v>
      </c>
      <c r="B48" s="73" t="s">
        <v>66</v>
      </c>
      <c r="C48" s="74">
        <v>104445</v>
      </c>
      <c r="D48" s="74">
        <v>179128</v>
      </c>
      <c r="E48" s="74">
        <v>161210</v>
      </c>
      <c r="F48" s="74">
        <v>0</v>
      </c>
    </row>
    <row r="49" spans="1:6" ht="12" customHeight="1">
      <c r="A49" s="72"/>
      <c r="B49" s="73"/>
      <c r="C49" s="74"/>
      <c r="D49" s="75"/>
      <c r="E49" s="75"/>
      <c r="F49" s="75"/>
    </row>
    <row r="50" spans="1:6" ht="12" customHeight="1">
      <c r="A50" s="72" t="s">
        <v>67</v>
      </c>
      <c r="B50" s="73" t="s">
        <v>68</v>
      </c>
      <c r="C50" s="74">
        <v>47116</v>
      </c>
      <c r="D50" s="74">
        <v>68970</v>
      </c>
      <c r="E50" s="74">
        <v>64606</v>
      </c>
      <c r="F50" s="74">
        <v>44817</v>
      </c>
    </row>
    <row r="51" spans="1:6" ht="12" customHeight="1">
      <c r="A51" s="72"/>
      <c r="B51" s="73"/>
      <c r="C51" s="74"/>
      <c r="D51" s="75"/>
      <c r="E51" s="75"/>
      <c r="F51" s="75"/>
    </row>
    <row r="52" spans="1:6" s="56" customFormat="1" ht="12" customHeight="1">
      <c r="A52" s="72" t="s">
        <v>69</v>
      </c>
      <c r="B52" s="73"/>
      <c r="C52" s="78">
        <f>SUM(C35,C37,C44,C48,C50)</f>
        <v>8050880</v>
      </c>
      <c r="D52" s="78">
        <f>SUM(D35,D37,D44,D48,D50)</f>
        <v>9276227</v>
      </c>
      <c r="E52" s="78">
        <f>SUM(E35,E37,E44,E48,E50)</f>
        <v>9132642</v>
      </c>
      <c r="F52" s="78">
        <f>SUM(F35,F37,F44,F46,F48,F50)</f>
        <v>8473623</v>
      </c>
    </row>
    <row r="53" spans="1:6" ht="12" customHeight="1">
      <c r="A53" s="72"/>
      <c r="B53" s="73"/>
      <c r="C53" s="74"/>
      <c r="D53" s="75"/>
      <c r="E53" s="75"/>
      <c r="F53" s="75"/>
    </row>
    <row r="54" spans="1:6" ht="12" customHeight="1">
      <c r="A54" s="72" t="s">
        <v>70</v>
      </c>
      <c r="B54" s="73"/>
      <c r="C54" s="74"/>
      <c r="D54" s="75"/>
      <c r="E54" s="75"/>
      <c r="F54" s="75"/>
    </row>
    <row r="55" spans="1:6" ht="12" customHeight="1">
      <c r="A55" s="72"/>
      <c r="B55" s="73"/>
      <c r="C55" s="74"/>
      <c r="D55" s="75"/>
      <c r="E55" s="75"/>
      <c r="F55" s="75"/>
    </row>
    <row r="56" spans="1:6" ht="12" customHeight="1">
      <c r="A56" s="72" t="s">
        <v>71</v>
      </c>
      <c r="B56" s="73" t="s">
        <v>72</v>
      </c>
      <c r="C56" s="78">
        <v>513500</v>
      </c>
      <c r="D56" s="78">
        <v>541180</v>
      </c>
      <c r="E56" s="78">
        <v>541180</v>
      </c>
      <c r="F56" s="78">
        <v>745670</v>
      </c>
    </row>
    <row r="57" spans="1:6" s="56" customFormat="1" ht="12" customHeight="1">
      <c r="A57" s="72" t="s">
        <v>73</v>
      </c>
      <c r="B57" s="73">
        <v>5500</v>
      </c>
      <c r="C57" s="74">
        <v>75000</v>
      </c>
      <c r="D57" s="74">
        <v>75000</v>
      </c>
      <c r="E57" s="78">
        <v>75000</v>
      </c>
      <c r="F57" s="78">
        <v>157800</v>
      </c>
    </row>
    <row r="58" spans="1:6" s="56" customFormat="1" ht="12" customHeight="1">
      <c r="A58" s="72" t="s">
        <v>74</v>
      </c>
      <c r="B58" s="73">
        <v>9999</v>
      </c>
      <c r="C58" s="78">
        <f>SUM(C56:C57)</f>
        <v>588500</v>
      </c>
      <c r="D58" s="78">
        <f>SUM(D56:D57)</f>
        <v>616180</v>
      </c>
      <c r="E58" s="78">
        <f>SUM(E56:E57)</f>
        <v>616180</v>
      </c>
      <c r="F58" s="78">
        <f>SUM(F56:F57)</f>
        <v>903470</v>
      </c>
    </row>
    <row r="59" spans="1:6" s="56" customFormat="1" ht="12" customHeight="1">
      <c r="A59" s="72"/>
      <c r="B59" s="73"/>
      <c r="C59" s="78"/>
      <c r="D59" s="78"/>
      <c r="E59" s="78"/>
      <c r="F59" s="78"/>
    </row>
    <row r="60" spans="1:6" ht="12" customHeight="1">
      <c r="A60" s="72" t="s">
        <v>75</v>
      </c>
      <c r="B60" s="73" t="s">
        <v>76</v>
      </c>
      <c r="C60" s="78">
        <v>398475</v>
      </c>
      <c r="D60" s="78">
        <v>419955</v>
      </c>
      <c r="E60" s="78">
        <v>419955</v>
      </c>
      <c r="F60" s="78">
        <v>750069</v>
      </c>
    </row>
    <row r="61" spans="1:6" ht="12" customHeight="1">
      <c r="A61" s="76"/>
      <c r="B61" s="77" t="s">
        <v>42</v>
      </c>
      <c r="C61" s="74"/>
      <c r="D61" s="75"/>
      <c r="E61" s="75"/>
      <c r="F61" s="75"/>
    </row>
    <row r="62" spans="1:6" ht="12" customHeight="1">
      <c r="A62" s="72" t="s">
        <v>77</v>
      </c>
      <c r="B62" s="73" t="s">
        <v>78</v>
      </c>
      <c r="C62" s="78">
        <v>126208</v>
      </c>
      <c r="D62" s="78">
        <v>133011</v>
      </c>
      <c r="E62" s="78">
        <v>133011</v>
      </c>
      <c r="F62" s="78">
        <v>155326</v>
      </c>
    </row>
    <row r="63" spans="1:6" ht="12" customHeight="1">
      <c r="A63" s="76"/>
      <c r="B63" s="77" t="s">
        <v>42</v>
      </c>
      <c r="C63" s="74"/>
      <c r="D63" s="75"/>
      <c r="E63" s="75"/>
      <c r="F63" s="75"/>
    </row>
    <row r="64" spans="1:6" ht="12" customHeight="1">
      <c r="A64" s="72" t="s">
        <v>79</v>
      </c>
      <c r="B64" s="73" t="s">
        <v>80</v>
      </c>
      <c r="C64" s="78">
        <v>1488060</v>
      </c>
      <c r="D64" s="78">
        <v>1568274</v>
      </c>
      <c r="E64" s="78">
        <v>1568274</v>
      </c>
      <c r="F64" s="78">
        <v>1976461</v>
      </c>
    </row>
    <row r="65" spans="1:6" s="56" customFormat="1" ht="12" customHeight="1">
      <c r="A65" s="72" t="s">
        <v>73</v>
      </c>
      <c r="B65" s="73">
        <v>5500</v>
      </c>
      <c r="C65" s="74">
        <v>0</v>
      </c>
      <c r="D65" s="74">
        <v>400000</v>
      </c>
      <c r="E65" s="74">
        <v>400000</v>
      </c>
      <c r="F65" s="78"/>
    </row>
    <row r="66" spans="1:6" s="56" customFormat="1" ht="12" customHeight="1">
      <c r="A66" s="72" t="s">
        <v>74</v>
      </c>
      <c r="B66" s="73">
        <v>9999</v>
      </c>
      <c r="C66" s="78">
        <f>SUM(C64:C65)</f>
        <v>1488060</v>
      </c>
      <c r="D66" s="78">
        <f>SUM(D64:D65)</f>
        <v>1968274</v>
      </c>
      <c r="E66" s="78">
        <f>SUM(E64:E65)</f>
        <v>1968274</v>
      </c>
      <c r="F66" s="78">
        <f>SUM(F64:F65)</f>
        <v>1976461</v>
      </c>
    </row>
    <row r="67" spans="1:6" ht="12" customHeight="1">
      <c r="A67" s="76"/>
      <c r="B67" s="77" t="s">
        <v>42</v>
      </c>
      <c r="C67" s="74"/>
      <c r="D67" s="75"/>
      <c r="E67" s="75"/>
      <c r="F67" s="75"/>
    </row>
    <row r="68" spans="1:6" ht="12" customHeight="1">
      <c r="A68" s="72" t="s">
        <v>81</v>
      </c>
      <c r="B68" s="73" t="s">
        <v>82</v>
      </c>
      <c r="C68" s="74">
        <v>465962</v>
      </c>
      <c r="D68" s="74">
        <v>512336</v>
      </c>
      <c r="E68" s="74">
        <v>490433</v>
      </c>
      <c r="F68" s="74">
        <v>648719</v>
      </c>
    </row>
    <row r="69" spans="1:6" s="56" customFormat="1" ht="12" customHeight="1">
      <c r="A69" s="72"/>
      <c r="B69" s="73"/>
      <c r="C69" s="74"/>
      <c r="D69" s="74"/>
      <c r="E69" s="74"/>
      <c r="F69" s="74"/>
    </row>
    <row r="70" spans="1:6" ht="12" customHeight="1">
      <c r="A70" s="72" t="s">
        <v>83</v>
      </c>
      <c r="B70" s="73" t="s">
        <v>84</v>
      </c>
      <c r="C70" s="74">
        <v>165069</v>
      </c>
      <c r="D70" s="74">
        <v>191779</v>
      </c>
      <c r="E70" s="74">
        <v>164660</v>
      </c>
      <c r="F70" s="74">
        <v>0</v>
      </c>
    </row>
    <row r="71" spans="1:6" ht="12" customHeight="1">
      <c r="A71" s="76"/>
      <c r="B71" s="77"/>
      <c r="C71" s="74"/>
      <c r="D71" s="75"/>
      <c r="E71" s="75"/>
      <c r="F71" s="75"/>
    </row>
    <row r="72" spans="1:6" s="56" customFormat="1" ht="12" customHeight="1">
      <c r="A72" s="88" t="s">
        <v>85</v>
      </c>
      <c r="B72" s="65"/>
      <c r="C72" s="89">
        <f>SUM(C58,C60,C62,C66,C68,C70)</f>
        <v>3232274</v>
      </c>
      <c r="D72" s="89">
        <f>SUM(D58,D60,D62,D66,D68,D70)</f>
        <v>3841535</v>
      </c>
      <c r="E72" s="89">
        <f>SUM(E58,E60,E62,E66,E68,E70)</f>
        <v>3792513</v>
      </c>
      <c r="F72" s="89">
        <f>SUM(F58,F60,F62,F66,F68,F70)</f>
        <v>4434045</v>
      </c>
    </row>
    <row r="73" spans="1:6" s="85" customFormat="1" ht="12" customHeight="1">
      <c r="A73" s="72" t="s">
        <v>86</v>
      </c>
      <c r="B73" s="73"/>
      <c r="C73" s="86"/>
      <c r="D73" s="84"/>
      <c r="E73" s="84"/>
      <c r="F73" s="84"/>
    </row>
    <row r="74" spans="1:6" s="85" customFormat="1" ht="12" customHeight="1">
      <c r="A74" s="72" t="s">
        <v>87</v>
      </c>
      <c r="B74" s="73"/>
      <c r="C74" s="86"/>
      <c r="D74" s="84"/>
      <c r="E74" s="84"/>
      <c r="F74" s="84"/>
    </row>
    <row r="75" spans="1:6" s="85" customFormat="1" ht="12" customHeight="1">
      <c r="A75" s="72"/>
      <c r="B75" s="73"/>
      <c r="C75" s="86"/>
      <c r="D75" s="84"/>
      <c r="E75" s="84"/>
      <c r="F75" s="84"/>
    </row>
    <row r="76" spans="1:6" s="85" customFormat="1" ht="12" customHeight="1">
      <c r="A76" s="72" t="s">
        <v>88</v>
      </c>
      <c r="B76" s="73" t="s">
        <v>89</v>
      </c>
      <c r="C76" s="82">
        <v>65443</v>
      </c>
      <c r="D76" s="82">
        <v>915188</v>
      </c>
      <c r="E76" s="82">
        <v>915188</v>
      </c>
      <c r="F76" s="82">
        <v>0</v>
      </c>
    </row>
    <row r="77" spans="1:6" s="85" customFormat="1" ht="12" customHeight="1">
      <c r="A77" s="76"/>
      <c r="B77" s="77"/>
      <c r="C77" s="86"/>
      <c r="D77" s="84"/>
      <c r="E77" s="84"/>
      <c r="F77" s="84"/>
    </row>
    <row r="78" spans="1:6" ht="12" customHeight="1">
      <c r="A78" s="72" t="s">
        <v>90</v>
      </c>
      <c r="B78" s="73" t="s">
        <v>91</v>
      </c>
      <c r="C78" s="74">
        <v>325685</v>
      </c>
      <c r="D78" s="74">
        <v>351240</v>
      </c>
      <c r="E78" s="74">
        <v>300119</v>
      </c>
      <c r="F78" s="74">
        <v>998271</v>
      </c>
    </row>
    <row r="79" spans="1:6" s="56" customFormat="1" ht="12" customHeight="1">
      <c r="A79" s="72"/>
      <c r="B79" s="73"/>
      <c r="C79" s="74"/>
      <c r="D79" s="74"/>
      <c r="E79" s="74"/>
      <c r="F79" s="74"/>
    </row>
    <row r="80" spans="1:6" ht="12" customHeight="1">
      <c r="A80" s="72" t="s">
        <v>92</v>
      </c>
      <c r="B80" s="73" t="s">
        <v>93</v>
      </c>
      <c r="C80" s="74">
        <v>617567</v>
      </c>
      <c r="D80" s="74">
        <v>691808</v>
      </c>
      <c r="E80" s="74">
        <v>651763</v>
      </c>
      <c r="F80" s="74">
        <v>0</v>
      </c>
    </row>
    <row r="81" spans="1:6" ht="12" customHeight="1">
      <c r="A81" s="72"/>
      <c r="B81" s="73"/>
      <c r="C81" s="74"/>
      <c r="D81" s="74"/>
      <c r="E81" s="74"/>
      <c r="F81" s="74"/>
    </row>
    <row r="82" spans="1:6" s="56" customFormat="1" ht="12" customHeight="1">
      <c r="A82" s="72" t="s">
        <v>94</v>
      </c>
      <c r="B82" s="73"/>
      <c r="C82" s="74">
        <f>SUM(C76,C78,C80)</f>
        <v>1008695</v>
      </c>
      <c r="D82" s="74">
        <f>SUM(D76,D78,D80)</f>
        <v>1958236</v>
      </c>
      <c r="E82" s="74">
        <f>SUM(E76,E78,E80)</f>
        <v>1867070</v>
      </c>
      <c r="F82" s="74">
        <f>SUM(F76,F78,F80)</f>
        <v>998271</v>
      </c>
    </row>
    <row r="83" spans="1:6" s="56" customFormat="1" ht="12" customHeight="1">
      <c r="A83" s="72"/>
      <c r="B83" s="73"/>
      <c r="C83" s="74"/>
      <c r="D83" s="74"/>
      <c r="E83" s="74"/>
      <c r="F83" s="74"/>
    </row>
    <row r="84" spans="1:6" s="83" customFormat="1" ht="12" customHeight="1">
      <c r="A84" s="72" t="s">
        <v>95</v>
      </c>
      <c r="B84" s="73"/>
      <c r="C84" s="78">
        <f>SUM(C82)</f>
        <v>1008695</v>
      </c>
      <c r="D84" s="78">
        <f>SUM(D82)</f>
        <v>1958236</v>
      </c>
      <c r="E84" s="78">
        <f>SUM(E82)</f>
        <v>1867070</v>
      </c>
      <c r="F84" s="78">
        <f>SUM(F82)</f>
        <v>998271</v>
      </c>
    </row>
    <row r="85" spans="1:6" s="83" customFormat="1" ht="12" customHeight="1">
      <c r="A85" s="72"/>
      <c r="B85" s="73"/>
      <c r="C85" s="78"/>
      <c r="D85" s="78"/>
      <c r="E85" s="78"/>
      <c r="F85" s="78"/>
    </row>
    <row r="86" spans="1:6" s="83" customFormat="1" ht="12" customHeight="1">
      <c r="A86" s="72" t="s">
        <v>96</v>
      </c>
      <c r="B86" s="73"/>
      <c r="C86" s="86"/>
      <c r="D86" s="82"/>
      <c r="E86" s="82"/>
      <c r="F86" s="82"/>
    </row>
    <row r="87" spans="1:6" s="83" customFormat="1" ht="12" customHeight="1">
      <c r="A87" s="79" t="s">
        <v>97</v>
      </c>
      <c r="B87" s="73"/>
      <c r="C87" s="86"/>
      <c r="D87" s="82"/>
      <c r="E87" s="82"/>
      <c r="F87" s="82"/>
    </row>
    <row r="88" spans="1:6" s="83" customFormat="1" ht="12" customHeight="1">
      <c r="A88" s="79" t="s">
        <v>98</v>
      </c>
      <c r="B88" s="73" t="s">
        <v>99</v>
      </c>
      <c r="C88" s="86">
        <v>0</v>
      </c>
      <c r="D88" s="86">
        <v>15550</v>
      </c>
      <c r="E88" s="86">
        <v>15550</v>
      </c>
      <c r="F88" s="86">
        <v>0</v>
      </c>
    </row>
    <row r="89" spans="1:6" s="83" customFormat="1" ht="12" customHeight="1">
      <c r="A89" s="79"/>
      <c r="B89" s="73"/>
      <c r="C89" s="86"/>
      <c r="D89" s="86"/>
      <c r="E89" s="86"/>
      <c r="F89" s="86"/>
    </row>
    <row r="90" spans="1:6" s="83" customFormat="1" ht="12" customHeight="1">
      <c r="A90" s="79" t="s">
        <v>284</v>
      </c>
      <c r="B90" s="73"/>
      <c r="C90" s="87">
        <f>SUM(C88)</f>
        <v>0</v>
      </c>
      <c r="D90" s="87">
        <f>SUM(D88)</f>
        <v>15550</v>
      </c>
      <c r="E90" s="87">
        <f>SUM(E88)</f>
        <v>15550</v>
      </c>
      <c r="F90" s="87">
        <f>SUM(F88)</f>
        <v>0</v>
      </c>
    </row>
    <row r="91" spans="1:6" s="83" customFormat="1" ht="12" customHeight="1">
      <c r="A91" s="72"/>
      <c r="B91" s="73"/>
      <c r="C91" s="86"/>
      <c r="D91" s="82"/>
      <c r="E91" s="82"/>
      <c r="F91" s="82"/>
    </row>
    <row r="92" spans="1:6" s="83" customFormat="1" ht="12" customHeight="1">
      <c r="A92" s="72" t="s">
        <v>101</v>
      </c>
      <c r="B92" s="73"/>
      <c r="C92" s="86"/>
      <c r="D92" s="82"/>
      <c r="E92" s="82"/>
      <c r="F92" s="82"/>
    </row>
    <row r="93" spans="1:6" ht="12" customHeight="1">
      <c r="A93" s="72" t="s">
        <v>102</v>
      </c>
      <c r="B93" s="73" t="s">
        <v>103</v>
      </c>
      <c r="C93" s="74">
        <v>304251</v>
      </c>
      <c r="D93" s="74">
        <v>332151</v>
      </c>
      <c r="E93" s="74">
        <v>332151</v>
      </c>
      <c r="F93" s="74">
        <v>341256</v>
      </c>
    </row>
    <row r="94" spans="1:6" s="56" customFormat="1" ht="12" customHeight="1">
      <c r="A94" s="72" t="s">
        <v>73</v>
      </c>
      <c r="B94" s="73">
        <v>5500</v>
      </c>
      <c r="C94" s="74"/>
      <c r="D94" s="74">
        <v>2500</v>
      </c>
      <c r="E94" s="74">
        <v>2500</v>
      </c>
      <c r="F94" s="78"/>
    </row>
    <row r="95" spans="1:6" s="56" customFormat="1" ht="12" customHeight="1">
      <c r="A95" s="72" t="s">
        <v>74</v>
      </c>
      <c r="B95" s="73">
        <v>9999</v>
      </c>
      <c r="C95" s="78">
        <f>SUM(C93:C94)</f>
        <v>304251</v>
      </c>
      <c r="D95" s="78">
        <f>SUM(D93:D94)</f>
        <v>334651</v>
      </c>
      <c r="E95" s="78">
        <f>SUM(E93:E94)</f>
        <v>334651</v>
      </c>
      <c r="F95" s="78">
        <f>SUM(F93:F94)</f>
        <v>341256</v>
      </c>
    </row>
    <row r="96" spans="1:6" s="56" customFormat="1" ht="12" customHeight="1">
      <c r="A96" s="72"/>
      <c r="B96" s="73"/>
      <c r="C96" s="74"/>
      <c r="D96" s="74"/>
      <c r="E96" s="74"/>
      <c r="F96" s="74"/>
    </row>
    <row r="97" spans="1:6" ht="12" customHeight="1">
      <c r="A97" s="72" t="s">
        <v>104</v>
      </c>
      <c r="B97" s="73" t="s">
        <v>105</v>
      </c>
      <c r="C97" s="74">
        <v>990931</v>
      </c>
      <c r="D97" s="74">
        <v>1055714</v>
      </c>
      <c r="E97" s="74">
        <v>849305</v>
      </c>
      <c r="F97" s="74">
        <v>871552</v>
      </c>
    </row>
    <row r="98" spans="1:6" s="56" customFormat="1" ht="12" customHeight="1">
      <c r="A98" s="72" t="s">
        <v>62</v>
      </c>
      <c r="B98" s="73">
        <v>5200</v>
      </c>
      <c r="C98" s="86">
        <v>4</v>
      </c>
      <c r="D98" s="78">
        <v>5745</v>
      </c>
      <c r="E98" s="78">
        <v>5745</v>
      </c>
      <c r="F98" s="78">
        <v>0</v>
      </c>
    </row>
    <row r="99" spans="1:6" s="56" customFormat="1" ht="12" customHeight="1">
      <c r="A99" s="72" t="s">
        <v>63</v>
      </c>
      <c r="B99" s="73"/>
      <c r="C99" s="78">
        <f>SUM(C98)</f>
        <v>4</v>
      </c>
      <c r="D99" s="78">
        <f>SUM(D98)</f>
        <v>5745</v>
      </c>
      <c r="E99" s="78">
        <f>SUM(E98)</f>
        <v>5745</v>
      </c>
      <c r="F99" s="78">
        <f>SUM(F98)</f>
        <v>0</v>
      </c>
    </row>
    <row r="100" spans="1:6" s="56" customFormat="1" ht="12" customHeight="1">
      <c r="A100" s="72" t="s">
        <v>64</v>
      </c>
      <c r="B100" s="73">
        <v>9999</v>
      </c>
      <c r="C100" s="74">
        <f>SUM(C97,C99)</f>
        <v>990935</v>
      </c>
      <c r="D100" s="74">
        <f>SUM(D97,D99)</f>
        <v>1061459</v>
      </c>
      <c r="E100" s="74">
        <f>SUM(E97,E99)</f>
        <v>855050</v>
      </c>
      <c r="F100" s="74">
        <f>SUM(F97,F99)</f>
        <v>871552</v>
      </c>
    </row>
    <row r="101" spans="1:6" s="83" customFormat="1" ht="12" customHeight="1">
      <c r="A101" s="72"/>
      <c r="B101" s="73"/>
      <c r="C101" s="86"/>
      <c r="D101" s="82"/>
      <c r="E101" s="82"/>
      <c r="F101" s="82"/>
    </row>
    <row r="102" spans="1:6" ht="12" customHeight="1">
      <c r="A102" s="72" t="s">
        <v>106</v>
      </c>
      <c r="B102" s="73" t="s">
        <v>107</v>
      </c>
      <c r="C102" s="74">
        <v>288128</v>
      </c>
      <c r="D102" s="74">
        <v>312876</v>
      </c>
      <c r="E102" s="74">
        <v>286148</v>
      </c>
      <c r="F102" s="74">
        <v>324103</v>
      </c>
    </row>
    <row r="103" spans="1:6" s="56" customFormat="1" ht="12" customHeight="1">
      <c r="A103" s="72" t="s">
        <v>62</v>
      </c>
      <c r="B103" s="73">
        <v>5200</v>
      </c>
      <c r="C103" s="86">
        <v>650</v>
      </c>
      <c r="D103" s="78">
        <v>5969</v>
      </c>
      <c r="E103" s="78">
        <v>3969</v>
      </c>
      <c r="F103" s="78"/>
    </row>
    <row r="104" spans="1:6" s="56" customFormat="1" ht="12" customHeight="1">
      <c r="A104" s="72" t="s">
        <v>63</v>
      </c>
      <c r="B104" s="73"/>
      <c r="C104" s="86">
        <f>SUM(C103)</f>
        <v>650</v>
      </c>
      <c r="D104" s="86">
        <f>SUM(D103)</f>
        <v>5969</v>
      </c>
      <c r="E104" s="86">
        <f>SUM(E103)</f>
        <v>3969</v>
      </c>
      <c r="F104" s="86">
        <f>SUM(F103)</f>
        <v>0</v>
      </c>
    </row>
    <row r="105" spans="1:6" s="56" customFormat="1" ht="12" customHeight="1">
      <c r="A105" s="72" t="s">
        <v>64</v>
      </c>
      <c r="B105" s="73">
        <v>9999</v>
      </c>
      <c r="C105" s="74">
        <f>SUM(C102,C104)</f>
        <v>288778</v>
      </c>
      <c r="D105" s="74">
        <f>SUM(D102,D104)</f>
        <v>318845</v>
      </c>
      <c r="E105" s="74">
        <f>SUM(E102,E104)</f>
        <v>290117</v>
      </c>
      <c r="F105" s="74">
        <f>SUM(F102,F104)</f>
        <v>324103</v>
      </c>
    </row>
    <row r="106" spans="1:6" s="56" customFormat="1" ht="12" customHeight="1">
      <c r="A106" s="72"/>
      <c r="B106" s="73"/>
      <c r="C106" s="74"/>
      <c r="D106" s="74"/>
      <c r="E106" s="74"/>
      <c r="F106" s="74"/>
    </row>
    <row r="107" spans="1:6" s="83" customFormat="1" ht="12" customHeight="1">
      <c r="A107" s="72" t="s">
        <v>108</v>
      </c>
      <c r="B107" s="73"/>
      <c r="C107" s="78">
        <f>SUM(C95,C100,C105)</f>
        <v>1583964</v>
      </c>
      <c r="D107" s="78">
        <f>SUM(D95,D100,D105)</f>
        <v>1714955</v>
      </c>
      <c r="E107" s="78">
        <f>SUM(E95,E100,E105)</f>
        <v>1479818</v>
      </c>
      <c r="F107" s="78">
        <f>SUM(F95,F100,F105)</f>
        <v>1536911</v>
      </c>
    </row>
    <row r="108" spans="1:6" s="83" customFormat="1" ht="12" customHeight="1">
      <c r="A108" s="72"/>
      <c r="B108" s="73"/>
      <c r="C108" s="86"/>
      <c r="D108" s="82"/>
      <c r="E108" s="82"/>
      <c r="F108" s="82"/>
    </row>
    <row r="109" spans="1:6" s="83" customFormat="1" ht="12" customHeight="1">
      <c r="A109" s="72" t="s">
        <v>109</v>
      </c>
      <c r="B109" s="73"/>
      <c r="C109" s="78">
        <f>SUM(C90,C107)</f>
        <v>1583964</v>
      </c>
      <c r="D109" s="78">
        <f>SUM(D90,D107)</f>
        <v>1730505</v>
      </c>
      <c r="E109" s="78">
        <f>SUM(E90,E107)</f>
        <v>1495368</v>
      </c>
      <c r="F109" s="78">
        <f>SUM(F90,F107)</f>
        <v>1536911</v>
      </c>
    </row>
    <row r="110" spans="1:6" s="85" customFormat="1" ht="12" customHeight="1">
      <c r="A110" s="72" t="s">
        <v>110</v>
      </c>
      <c r="B110" s="73"/>
      <c r="C110" s="86"/>
      <c r="D110" s="84"/>
      <c r="E110" s="84"/>
      <c r="F110" s="84"/>
    </row>
    <row r="111" spans="1:6" s="85" customFormat="1" ht="12" customHeight="1">
      <c r="A111" s="72" t="s">
        <v>111</v>
      </c>
      <c r="B111" s="73"/>
      <c r="C111" s="86"/>
      <c r="D111" s="84"/>
      <c r="E111" s="84"/>
      <c r="F111" s="84"/>
    </row>
    <row r="112" spans="1:6" s="85" customFormat="1" ht="12" customHeight="1">
      <c r="A112" s="72" t="s">
        <v>112</v>
      </c>
      <c r="B112" s="73" t="s">
        <v>113</v>
      </c>
      <c r="C112" s="82">
        <v>2255</v>
      </c>
      <c r="D112" s="82">
        <v>44467</v>
      </c>
      <c r="E112" s="82">
        <v>44467</v>
      </c>
      <c r="F112" s="82">
        <v>0</v>
      </c>
    </row>
    <row r="113" spans="1:6" s="83" customFormat="1" ht="12" customHeight="1">
      <c r="A113" s="72" t="s">
        <v>114</v>
      </c>
      <c r="B113" s="73"/>
      <c r="C113" s="82">
        <f>SUM(C112)</f>
        <v>2255</v>
      </c>
      <c r="D113" s="82">
        <f>SUM(D112)</f>
        <v>44467</v>
      </c>
      <c r="E113" s="82">
        <f>SUM(E112)</f>
        <v>44467</v>
      </c>
      <c r="F113" s="82">
        <f>SUM(F112)</f>
        <v>0</v>
      </c>
    </row>
    <row r="114" spans="1:6" s="83" customFormat="1" ht="12" customHeight="1">
      <c r="A114" s="72"/>
      <c r="B114" s="73"/>
      <c r="C114" s="86"/>
      <c r="D114" s="82"/>
      <c r="E114" s="82"/>
      <c r="F114" s="82"/>
    </row>
    <row r="115" spans="1:6" s="83" customFormat="1" ht="12" customHeight="1">
      <c r="A115" s="72" t="s">
        <v>115</v>
      </c>
      <c r="B115" s="73"/>
      <c r="C115" s="82">
        <f>SUM(C113)</f>
        <v>2255</v>
      </c>
      <c r="D115" s="82">
        <f>SUM(D113)</f>
        <v>44467</v>
      </c>
      <c r="E115" s="82">
        <f>SUM(E113)</f>
        <v>44467</v>
      </c>
      <c r="F115" s="82">
        <f>SUM(F113)</f>
        <v>0</v>
      </c>
    </row>
    <row r="116" spans="1:6" s="83" customFormat="1" ht="12" customHeight="1" thickBot="1">
      <c r="A116" s="88"/>
      <c r="B116" s="65"/>
      <c r="C116" s="91"/>
      <c r="D116" s="92"/>
      <c r="E116" s="92"/>
      <c r="F116" s="92"/>
    </row>
    <row r="117" spans="1:6" ht="12" customHeight="1" thickBot="1" thickTop="1">
      <c r="A117" s="93" t="s">
        <v>116</v>
      </c>
      <c r="B117" s="94"/>
      <c r="C117" s="95">
        <f>SUM(C16,C31,C52,C72,C84,C109,C115)</f>
        <v>15004109</v>
      </c>
      <c r="D117" s="95">
        <f>SUM(D16,D31,D52,D72,D84,D109,D115)</f>
        <v>18291688</v>
      </c>
      <c r="E117" s="95">
        <f>SUM(E16,E31,E52,E72,E84,E109,E115)</f>
        <v>17711401</v>
      </c>
      <c r="F117" s="95">
        <f>SUM(F16,F31,F52,F72,F84,F109,F115)</f>
        <v>16962471</v>
      </c>
    </row>
    <row r="118" spans="2:6" ht="12" customHeight="1" thickTop="1">
      <c r="B118" s="68"/>
      <c r="C118" s="96"/>
      <c r="D118" s="96"/>
      <c r="E118" s="96"/>
      <c r="F118" s="96"/>
    </row>
    <row r="119" spans="1:6" s="62" customFormat="1" ht="12" customHeight="1">
      <c r="A119" s="97" t="s">
        <v>117</v>
      </c>
      <c r="B119" s="98"/>
      <c r="C119" s="99"/>
      <c r="D119" s="100"/>
      <c r="E119" s="100"/>
      <c r="F119" s="100"/>
    </row>
    <row r="120" spans="1:6" s="103" customFormat="1" ht="12" customHeight="1">
      <c r="A120" s="79" t="s">
        <v>120</v>
      </c>
      <c r="B120" s="80" t="s">
        <v>119</v>
      </c>
      <c r="C120" s="78">
        <v>1110854</v>
      </c>
      <c r="D120" s="78">
        <v>1585679</v>
      </c>
      <c r="E120" s="78">
        <v>1585679</v>
      </c>
      <c r="F120" s="78">
        <v>1586700</v>
      </c>
    </row>
    <row r="121" spans="1:6" s="103" customFormat="1" ht="12" customHeight="1">
      <c r="A121" s="79" t="s">
        <v>118</v>
      </c>
      <c r="B121" s="80"/>
      <c r="C121" s="101"/>
      <c r="D121" s="102"/>
      <c r="E121" s="102"/>
      <c r="F121" s="102"/>
    </row>
    <row r="122" spans="1:6" s="107" customFormat="1" ht="12" customHeight="1">
      <c r="A122" s="105" t="s">
        <v>62</v>
      </c>
      <c r="B122" s="106">
        <v>5200</v>
      </c>
      <c r="C122" s="101">
        <v>87654</v>
      </c>
      <c r="D122" s="101">
        <v>163876</v>
      </c>
      <c r="E122" s="101">
        <v>163876</v>
      </c>
      <c r="F122" s="78">
        <v>142140</v>
      </c>
    </row>
    <row r="123" spans="1:6" s="107" customFormat="1" ht="12" customHeight="1">
      <c r="A123" s="105" t="s">
        <v>121</v>
      </c>
      <c r="B123" s="106">
        <v>5300</v>
      </c>
      <c r="C123" s="101">
        <v>26486</v>
      </c>
      <c r="D123" s="101">
        <v>7824</v>
      </c>
      <c r="E123" s="101">
        <v>7824</v>
      </c>
      <c r="F123" s="78">
        <v>51500</v>
      </c>
    </row>
    <row r="124" spans="1:6" s="108" customFormat="1" ht="12" customHeight="1">
      <c r="A124" s="79" t="s">
        <v>63</v>
      </c>
      <c r="B124" s="80"/>
      <c r="C124" s="81">
        <f>SUM(C122:C123)</f>
        <v>114140</v>
      </c>
      <c r="D124" s="81">
        <f>SUM(D122:D123)</f>
        <v>171700</v>
      </c>
      <c r="E124" s="81">
        <f>SUM(E122:E123)</f>
        <v>171700</v>
      </c>
      <c r="F124" s="81">
        <f>SUM(F122:F123)</f>
        <v>193640</v>
      </c>
    </row>
    <row r="125" spans="1:6" s="108" customFormat="1" ht="12" customHeight="1">
      <c r="A125" s="79" t="s">
        <v>64</v>
      </c>
      <c r="B125" s="80">
        <v>9999</v>
      </c>
      <c r="C125" s="101">
        <f>SUM(C120,C124)</f>
        <v>1224994</v>
      </c>
      <c r="D125" s="101">
        <f>SUM(D120,D124)</f>
        <v>1757379</v>
      </c>
      <c r="E125" s="101">
        <f>SUM(E120,E124)</f>
        <v>1757379</v>
      </c>
      <c r="F125" s="101">
        <f>SUM(F120,F124)</f>
        <v>1780340</v>
      </c>
    </row>
    <row r="126" spans="1:6" s="103" customFormat="1" ht="12" customHeight="1">
      <c r="A126" s="105"/>
      <c r="B126" s="106"/>
      <c r="C126" s="101"/>
      <c r="D126" s="102"/>
      <c r="E126" s="102"/>
      <c r="F126" s="102"/>
    </row>
    <row r="127" spans="1:6" s="103" customFormat="1" ht="12" customHeight="1">
      <c r="A127" s="79" t="s">
        <v>122</v>
      </c>
      <c r="B127" s="80" t="s">
        <v>123</v>
      </c>
      <c r="C127" s="101">
        <v>157390</v>
      </c>
      <c r="D127" s="101">
        <v>114274</v>
      </c>
      <c r="E127" s="101">
        <v>114274</v>
      </c>
      <c r="F127" s="101">
        <v>115000</v>
      </c>
    </row>
    <row r="128" spans="1:6" s="104" customFormat="1" ht="12" customHeight="1">
      <c r="A128" s="72" t="s">
        <v>285</v>
      </c>
      <c r="B128" s="80"/>
      <c r="C128" s="101">
        <f>SUM(C125,C127)</f>
        <v>1382384</v>
      </c>
      <c r="D128" s="101">
        <f>SUM(D125,D127)</f>
        <v>1871653</v>
      </c>
      <c r="E128" s="101">
        <f>SUM(E125,E127)</f>
        <v>1871653</v>
      </c>
      <c r="F128" s="101">
        <f>SUM(F125,F127)</f>
        <v>1895340</v>
      </c>
    </row>
    <row r="129" spans="1:6" s="104" customFormat="1" ht="12" customHeight="1">
      <c r="A129" s="79" t="s">
        <v>124</v>
      </c>
      <c r="B129" s="80"/>
      <c r="C129" s="81">
        <f>SUM(C125,C127)</f>
        <v>1382384</v>
      </c>
      <c r="D129" s="81">
        <f>SUM(D125,D127)</f>
        <v>1871653</v>
      </c>
      <c r="E129" s="81">
        <f>SUM(E125,E127)</f>
        <v>1871653</v>
      </c>
      <c r="F129" s="81">
        <f>SUM(F125,F127)</f>
        <v>1895340</v>
      </c>
    </row>
    <row r="130" spans="1:6" s="103" customFormat="1" ht="12" customHeight="1">
      <c r="A130" s="79"/>
      <c r="B130" s="80"/>
      <c r="C130" s="101"/>
      <c r="D130" s="102"/>
      <c r="E130" s="102"/>
      <c r="F130" s="102"/>
    </row>
    <row r="131" spans="1:6" s="103" customFormat="1" ht="12" customHeight="1">
      <c r="A131" s="79"/>
      <c r="B131" s="80"/>
      <c r="C131" s="101"/>
      <c r="D131" s="102"/>
      <c r="E131" s="102"/>
      <c r="F131" s="102"/>
    </row>
    <row r="132" spans="1:6" s="103" customFormat="1" ht="12" customHeight="1">
      <c r="A132" s="79"/>
      <c r="B132" s="80"/>
      <c r="C132" s="101"/>
      <c r="D132" s="102"/>
      <c r="E132" s="102"/>
      <c r="F132" s="102"/>
    </row>
    <row r="133" spans="1:6" s="107" customFormat="1" ht="12" customHeight="1">
      <c r="A133" s="79" t="s">
        <v>54</v>
      </c>
      <c r="B133" s="80"/>
      <c r="C133" s="101"/>
      <c r="D133" s="102"/>
      <c r="E133" s="102"/>
      <c r="F133" s="102"/>
    </row>
    <row r="134" spans="1:6" s="107" customFormat="1" ht="12" customHeight="1">
      <c r="A134" s="79"/>
      <c r="B134" s="80"/>
      <c r="C134" s="101"/>
      <c r="D134" s="102"/>
      <c r="E134" s="102"/>
      <c r="F134" s="102"/>
    </row>
    <row r="135" spans="1:6" s="107" customFormat="1" ht="12" customHeight="1">
      <c r="A135" s="79" t="s">
        <v>55</v>
      </c>
      <c r="B135" s="80" t="s">
        <v>56</v>
      </c>
      <c r="C135" s="101">
        <v>720199</v>
      </c>
      <c r="D135" s="101">
        <v>964175</v>
      </c>
      <c r="E135" s="101">
        <v>964175</v>
      </c>
      <c r="F135" s="101">
        <v>965000</v>
      </c>
    </row>
    <row r="136" spans="1:6" s="108" customFormat="1" ht="12" customHeight="1">
      <c r="A136" s="79" t="s">
        <v>125</v>
      </c>
      <c r="B136" s="80">
        <v>5100</v>
      </c>
      <c r="C136" s="101">
        <v>0</v>
      </c>
      <c r="D136" s="101">
        <v>16671</v>
      </c>
      <c r="E136" s="101">
        <v>16671</v>
      </c>
      <c r="F136" s="101">
        <v>0</v>
      </c>
    </row>
    <row r="137" spans="1:6" s="108" customFormat="1" ht="12" customHeight="1">
      <c r="A137" s="79" t="s">
        <v>126</v>
      </c>
      <c r="B137" s="80">
        <v>5200</v>
      </c>
      <c r="C137" s="101"/>
      <c r="D137" s="101">
        <v>81838</v>
      </c>
      <c r="E137" s="101">
        <v>81838</v>
      </c>
      <c r="F137" s="101">
        <v>33000</v>
      </c>
    </row>
    <row r="138" spans="1:6" s="108" customFormat="1" ht="12" customHeight="1">
      <c r="A138" s="79" t="s">
        <v>63</v>
      </c>
      <c r="B138" s="80"/>
      <c r="C138" s="101">
        <f>SUM(C136:C137)</f>
        <v>0</v>
      </c>
      <c r="D138" s="101">
        <f>SUM(D136:D137)</f>
        <v>98509</v>
      </c>
      <c r="E138" s="101">
        <f>SUM(E136:E137)</f>
        <v>98509</v>
      </c>
      <c r="F138" s="101">
        <f>SUM(F136:F137)</f>
        <v>33000</v>
      </c>
    </row>
    <row r="139" spans="1:6" s="108" customFormat="1" ht="12" customHeight="1">
      <c r="A139" s="79" t="s">
        <v>64</v>
      </c>
      <c r="B139" s="80">
        <v>9999</v>
      </c>
      <c r="C139" s="101">
        <f>SUM(C138,C135)</f>
        <v>720199</v>
      </c>
      <c r="D139" s="101">
        <f>SUM(D138,D135)</f>
        <v>1062684</v>
      </c>
      <c r="E139" s="101">
        <f>SUM(E138,E135)</f>
        <v>1062684</v>
      </c>
      <c r="F139" s="101">
        <f>SUM(F138,F135)</f>
        <v>998000</v>
      </c>
    </row>
    <row r="140" spans="1:6" s="107" customFormat="1" ht="12" customHeight="1">
      <c r="A140" s="79"/>
      <c r="B140" s="80"/>
      <c r="C140" s="101"/>
      <c r="D140" s="102"/>
      <c r="E140" s="102"/>
      <c r="F140" s="102"/>
    </row>
    <row r="141" spans="1:6" ht="12" customHeight="1">
      <c r="A141" s="72" t="s">
        <v>127</v>
      </c>
      <c r="B141" s="73" t="s">
        <v>128</v>
      </c>
      <c r="C141" s="74">
        <v>0</v>
      </c>
      <c r="D141" s="74">
        <v>55811</v>
      </c>
      <c r="E141" s="74">
        <v>55811</v>
      </c>
      <c r="F141" s="74"/>
    </row>
    <row r="142" spans="1:6" s="56" customFormat="1" ht="12" customHeight="1">
      <c r="A142" s="72"/>
      <c r="B142" s="73"/>
      <c r="C142" s="74"/>
      <c r="D142" s="74"/>
      <c r="E142" s="74"/>
      <c r="F142" s="74"/>
    </row>
    <row r="143" spans="1:6" s="107" customFormat="1" ht="12" customHeight="1">
      <c r="A143" s="79" t="s">
        <v>129</v>
      </c>
      <c r="B143" s="80" t="s">
        <v>130</v>
      </c>
      <c r="C143" s="101">
        <v>39696</v>
      </c>
      <c r="D143" s="101">
        <v>46031</v>
      </c>
      <c r="E143" s="101">
        <v>46031</v>
      </c>
      <c r="F143" s="101">
        <v>42046</v>
      </c>
    </row>
    <row r="144" spans="1:6" s="107" customFormat="1" ht="12" customHeight="1">
      <c r="A144" s="79"/>
      <c r="B144" s="80"/>
      <c r="C144" s="101"/>
      <c r="D144" s="102"/>
      <c r="E144" s="102"/>
      <c r="F144" s="102"/>
    </row>
    <row r="145" spans="1:6" s="108" customFormat="1" ht="12" customHeight="1">
      <c r="A145" s="79" t="s">
        <v>193</v>
      </c>
      <c r="B145" s="80" t="s">
        <v>194</v>
      </c>
      <c r="C145" s="101"/>
      <c r="D145" s="81"/>
      <c r="E145" s="81"/>
      <c r="F145" s="81">
        <v>67000</v>
      </c>
    </row>
    <row r="146" spans="1:6" s="107" customFormat="1" ht="12" customHeight="1">
      <c r="A146" s="79"/>
      <c r="B146" s="80"/>
      <c r="C146" s="101"/>
      <c r="D146" s="102"/>
      <c r="E146" s="102"/>
      <c r="F146" s="102"/>
    </row>
    <row r="147" spans="1:6" s="107" customFormat="1" ht="12" customHeight="1">
      <c r="A147" s="79" t="s">
        <v>65</v>
      </c>
      <c r="B147" s="80" t="s">
        <v>66</v>
      </c>
      <c r="C147" s="101">
        <v>46439</v>
      </c>
      <c r="D147" s="101">
        <v>67039</v>
      </c>
      <c r="E147" s="101">
        <v>67039</v>
      </c>
      <c r="F147" s="101"/>
    </row>
    <row r="148" spans="1:6" s="107" customFormat="1" ht="12" customHeight="1">
      <c r="A148" s="79"/>
      <c r="B148" s="80"/>
      <c r="C148" s="101"/>
      <c r="D148" s="101"/>
      <c r="E148" s="101"/>
      <c r="F148" s="101"/>
    </row>
    <row r="149" spans="1:6" s="107" customFormat="1" ht="12" customHeight="1">
      <c r="A149" s="79" t="s">
        <v>67</v>
      </c>
      <c r="B149" s="80" t="s">
        <v>68</v>
      </c>
      <c r="C149" s="101">
        <v>81563</v>
      </c>
      <c r="D149" s="101">
        <v>74713</v>
      </c>
      <c r="E149" s="101">
        <v>74713</v>
      </c>
      <c r="F149" s="101">
        <v>85000</v>
      </c>
    </row>
    <row r="150" spans="1:6" s="107" customFormat="1" ht="12" customHeight="1">
      <c r="A150" s="79"/>
      <c r="B150" s="80"/>
      <c r="C150" s="101"/>
      <c r="D150" s="102"/>
      <c r="E150" s="102"/>
      <c r="F150" s="102"/>
    </row>
    <row r="151" spans="1:6" s="108" customFormat="1" ht="12" customHeight="1">
      <c r="A151" s="79" t="s">
        <v>69</v>
      </c>
      <c r="B151" s="80"/>
      <c r="C151" s="81">
        <f>SUM(C139,C141,C143,C147,C149,C145)</f>
        <v>887897</v>
      </c>
      <c r="D151" s="81">
        <f>SUM(D139,D141,D143,D147,D149,D145)</f>
        <v>1306278</v>
      </c>
      <c r="E151" s="81">
        <f>SUM(E139,E141,E143,E147,E149,E145)</f>
        <v>1306278</v>
      </c>
      <c r="F151" s="81">
        <f>SUM(F139,F141,F143,F147,F149,F145)</f>
        <v>1192046</v>
      </c>
    </row>
    <row r="152" spans="1:6" s="103" customFormat="1" ht="12" customHeight="1">
      <c r="A152" s="79"/>
      <c r="B152" s="79"/>
      <c r="C152" s="90"/>
      <c r="D152" s="102"/>
      <c r="E152" s="102"/>
      <c r="F152" s="102"/>
    </row>
    <row r="153" spans="1:6" s="107" customFormat="1" ht="12" customHeight="1">
      <c r="A153" s="79" t="s">
        <v>70</v>
      </c>
      <c r="B153" s="80"/>
      <c r="C153" s="101"/>
      <c r="D153" s="102"/>
      <c r="E153" s="102"/>
      <c r="F153" s="102"/>
    </row>
    <row r="154" spans="1:6" s="107" customFormat="1" ht="12" customHeight="1">
      <c r="A154" s="79" t="s">
        <v>81</v>
      </c>
      <c r="B154" s="80" t="s">
        <v>82</v>
      </c>
      <c r="C154" s="101">
        <v>317831</v>
      </c>
      <c r="D154" s="101">
        <v>399481</v>
      </c>
      <c r="E154" s="101">
        <v>399481</v>
      </c>
      <c r="F154" s="101">
        <v>349500</v>
      </c>
    </row>
    <row r="155" spans="1:6" s="56" customFormat="1" ht="12" customHeight="1">
      <c r="A155" s="72" t="s">
        <v>62</v>
      </c>
      <c r="B155" s="73">
        <v>5200</v>
      </c>
      <c r="C155" s="74">
        <v>30000</v>
      </c>
      <c r="D155" s="74">
        <v>101348</v>
      </c>
      <c r="E155" s="74">
        <v>101348</v>
      </c>
      <c r="F155" s="78">
        <v>35774</v>
      </c>
    </row>
    <row r="156" spans="1:6" s="108" customFormat="1" ht="12" customHeight="1">
      <c r="A156" s="79" t="s">
        <v>63</v>
      </c>
      <c r="B156" s="80"/>
      <c r="C156" s="101">
        <f>SUM(C155)</f>
        <v>30000</v>
      </c>
      <c r="D156" s="101">
        <f>SUM(D155)</f>
        <v>101348</v>
      </c>
      <c r="E156" s="101">
        <f>SUM(E155)</f>
        <v>101348</v>
      </c>
      <c r="F156" s="101">
        <f>SUM(F155)</f>
        <v>35774</v>
      </c>
    </row>
    <row r="157" spans="1:6" s="108" customFormat="1" ht="12" customHeight="1">
      <c r="A157" s="79" t="s">
        <v>64</v>
      </c>
      <c r="B157" s="80">
        <v>9999</v>
      </c>
      <c r="C157" s="101">
        <f>SUM(C154,C156)</f>
        <v>347831</v>
      </c>
      <c r="D157" s="101">
        <f>SUM(D154,D156)</f>
        <v>500829</v>
      </c>
      <c r="E157" s="101">
        <f>SUM(E154,E156)</f>
        <v>500829</v>
      </c>
      <c r="F157" s="101">
        <f>SUM(F154,F156)</f>
        <v>385274</v>
      </c>
    </row>
    <row r="158" spans="1:6" s="108" customFormat="1" ht="12" customHeight="1">
      <c r="A158" s="79"/>
      <c r="B158" s="80"/>
      <c r="C158" s="101"/>
      <c r="D158" s="101"/>
      <c r="E158" s="101"/>
      <c r="F158" s="101"/>
    </row>
    <row r="159" spans="1:6" s="107" customFormat="1" ht="12" customHeight="1">
      <c r="A159" s="79" t="s">
        <v>83</v>
      </c>
      <c r="B159" s="80" t="s">
        <v>84</v>
      </c>
      <c r="C159" s="78">
        <v>30000</v>
      </c>
      <c r="D159" s="78">
        <v>52860</v>
      </c>
      <c r="E159" s="78">
        <v>52860</v>
      </c>
      <c r="F159" s="78">
        <v>55000</v>
      </c>
    </row>
    <row r="160" spans="1:6" s="107" customFormat="1" ht="12" customHeight="1">
      <c r="A160" s="79"/>
      <c r="B160" s="80"/>
      <c r="C160" s="78"/>
      <c r="D160" s="78"/>
      <c r="E160" s="78"/>
      <c r="F160" s="78"/>
    </row>
    <row r="161" spans="1:6" s="108" customFormat="1" ht="12" customHeight="1">
      <c r="A161" s="79" t="s">
        <v>85</v>
      </c>
      <c r="B161" s="80"/>
      <c r="C161" s="81">
        <f>SUM(C157,C159)</f>
        <v>377831</v>
      </c>
      <c r="D161" s="81">
        <f>SUM(D157,D159)</f>
        <v>553689</v>
      </c>
      <c r="E161" s="81">
        <f>SUM(E157,E159)</f>
        <v>553689</v>
      </c>
      <c r="F161" s="81">
        <f>SUM(F157,F159)</f>
        <v>440274</v>
      </c>
    </row>
    <row r="162" spans="1:6" s="108" customFormat="1" ht="12" customHeight="1">
      <c r="A162" s="79"/>
      <c r="B162" s="80"/>
      <c r="C162" s="101"/>
      <c r="D162" s="81"/>
      <c r="E162" s="81"/>
      <c r="F162" s="81"/>
    </row>
    <row r="163" spans="1:6" s="103" customFormat="1" ht="12" customHeight="1">
      <c r="A163" s="79" t="s">
        <v>86</v>
      </c>
      <c r="B163" s="80"/>
      <c r="C163" s="101"/>
      <c r="D163" s="102"/>
      <c r="E163" s="102"/>
      <c r="F163" s="102"/>
    </row>
    <row r="164" spans="1:6" s="103" customFormat="1" ht="12" customHeight="1">
      <c r="A164" s="79" t="s">
        <v>87</v>
      </c>
      <c r="B164" s="80"/>
      <c r="C164" s="101"/>
      <c r="D164" s="102"/>
      <c r="E164" s="102"/>
      <c r="F164" s="102"/>
    </row>
    <row r="165" spans="1:6" s="103" customFormat="1" ht="12" customHeight="1">
      <c r="A165" s="79" t="s">
        <v>131</v>
      </c>
      <c r="B165" s="80" t="s">
        <v>132</v>
      </c>
      <c r="C165" s="101">
        <v>227363</v>
      </c>
      <c r="D165" s="81">
        <v>209018</v>
      </c>
      <c r="E165" s="81">
        <v>209018</v>
      </c>
      <c r="F165" s="81">
        <v>209000</v>
      </c>
    </row>
    <row r="166" spans="1:6" s="56" customFormat="1" ht="12" customHeight="1">
      <c r="A166" s="72" t="s">
        <v>62</v>
      </c>
      <c r="B166" s="73">
        <v>5200</v>
      </c>
      <c r="C166" s="74">
        <v>13000</v>
      </c>
      <c r="D166" s="74">
        <v>0</v>
      </c>
      <c r="E166" s="78">
        <v>0</v>
      </c>
      <c r="F166" s="78">
        <v>15300</v>
      </c>
    </row>
    <row r="167" spans="1:6" s="108" customFormat="1" ht="12" customHeight="1">
      <c r="A167" s="79" t="s">
        <v>63</v>
      </c>
      <c r="B167" s="80"/>
      <c r="C167" s="101">
        <f>SUM(C166)</f>
        <v>13000</v>
      </c>
      <c r="D167" s="101">
        <f>SUM(D166)</f>
        <v>0</v>
      </c>
      <c r="E167" s="101">
        <f>SUM(E166)</f>
        <v>0</v>
      </c>
      <c r="F167" s="101">
        <f>SUM(F166)</f>
        <v>15300</v>
      </c>
    </row>
    <row r="168" spans="1:6" s="108" customFormat="1" ht="12" customHeight="1">
      <c r="A168" s="79" t="s">
        <v>64</v>
      </c>
      <c r="B168" s="80">
        <v>9999</v>
      </c>
      <c r="C168" s="101">
        <f>SUM(C165,C167)</f>
        <v>240363</v>
      </c>
      <c r="D168" s="101">
        <f>SUM(D165,D167)</f>
        <v>209018</v>
      </c>
      <c r="E168" s="101">
        <f>SUM(E165,E167)</f>
        <v>209018</v>
      </c>
      <c r="F168" s="101">
        <f>SUM(F165,F167)</f>
        <v>224300</v>
      </c>
    </row>
    <row r="169" spans="1:6" s="108" customFormat="1" ht="12" customHeight="1">
      <c r="A169" s="79"/>
      <c r="B169" s="80"/>
      <c r="C169" s="101"/>
      <c r="D169" s="101"/>
      <c r="E169" s="101"/>
      <c r="F169" s="101"/>
    </row>
    <row r="170" spans="1:6" s="103" customFormat="1" ht="12" customHeight="1">
      <c r="A170" s="79" t="s">
        <v>133</v>
      </c>
      <c r="B170" s="80" t="s">
        <v>134</v>
      </c>
      <c r="C170" s="81">
        <v>57357</v>
      </c>
      <c r="D170" s="81">
        <v>64063</v>
      </c>
      <c r="E170" s="81">
        <v>64063</v>
      </c>
      <c r="F170" s="81">
        <v>64100</v>
      </c>
    </row>
    <row r="171" spans="1:6" s="56" customFormat="1" ht="12" customHeight="1">
      <c r="A171" s="72" t="s">
        <v>61</v>
      </c>
      <c r="B171" s="73">
        <v>5100</v>
      </c>
      <c r="C171" s="74">
        <v>0</v>
      </c>
      <c r="D171" s="74">
        <v>17009</v>
      </c>
      <c r="E171" s="74">
        <v>17009</v>
      </c>
      <c r="F171" s="78"/>
    </row>
    <row r="172" spans="1:6" s="56" customFormat="1" ht="12" customHeight="1">
      <c r="A172" s="72" t="s">
        <v>62</v>
      </c>
      <c r="B172" s="73">
        <v>5200</v>
      </c>
      <c r="C172" s="74"/>
      <c r="D172" s="74">
        <v>33076</v>
      </c>
      <c r="E172" s="74">
        <v>33076</v>
      </c>
      <c r="F172" s="78"/>
    </row>
    <row r="173" spans="1:6" s="108" customFormat="1" ht="12" customHeight="1">
      <c r="A173" s="79" t="s">
        <v>63</v>
      </c>
      <c r="B173" s="80"/>
      <c r="C173" s="81">
        <f>SUM(C171:C172)</f>
        <v>0</v>
      </c>
      <c r="D173" s="81">
        <f>SUM(D171:D172)</f>
        <v>50085</v>
      </c>
      <c r="E173" s="81">
        <f>SUM(E171:E172)</f>
        <v>50085</v>
      </c>
      <c r="F173" s="81">
        <f>SUM(F171:F172)</f>
        <v>0</v>
      </c>
    </row>
    <row r="174" spans="1:6" s="108" customFormat="1" ht="12" customHeight="1">
      <c r="A174" s="79" t="s">
        <v>64</v>
      </c>
      <c r="B174" s="80">
        <v>9999</v>
      </c>
      <c r="C174" s="101">
        <f>SUM(C170,C173)</f>
        <v>57357</v>
      </c>
      <c r="D174" s="101">
        <f>SUM(D170,D173)</f>
        <v>114148</v>
      </c>
      <c r="E174" s="101">
        <f>SUM(E170,E173)</f>
        <v>114148</v>
      </c>
      <c r="F174" s="101">
        <f>SUM(F170,F173)</f>
        <v>64100</v>
      </c>
    </row>
    <row r="175" spans="1:6" s="104" customFormat="1" ht="12" customHeight="1">
      <c r="A175" s="79"/>
      <c r="B175" s="80"/>
      <c r="C175" s="81"/>
      <c r="D175" s="81"/>
      <c r="E175" s="81"/>
      <c r="F175" s="81"/>
    </row>
    <row r="176" spans="1:6" s="103" customFormat="1" ht="12" customHeight="1">
      <c r="A176" s="109" t="s">
        <v>88</v>
      </c>
      <c r="B176" s="110" t="s">
        <v>135</v>
      </c>
      <c r="C176" s="101">
        <v>36000</v>
      </c>
      <c r="D176" s="81">
        <v>63461</v>
      </c>
      <c r="E176" s="81">
        <v>63461</v>
      </c>
      <c r="F176" s="81">
        <v>36000</v>
      </c>
    </row>
    <row r="177" spans="1:6" s="104" customFormat="1" ht="12" customHeight="1">
      <c r="A177" s="79"/>
      <c r="B177" s="80"/>
      <c r="C177" s="101"/>
      <c r="D177" s="81"/>
      <c r="E177" s="81"/>
      <c r="F177" s="81"/>
    </row>
    <row r="178" spans="1:6" s="104" customFormat="1" ht="12" customHeight="1">
      <c r="A178" s="72" t="s">
        <v>94</v>
      </c>
      <c r="B178" s="80"/>
      <c r="C178" s="101">
        <f>SUM(C168,C174,C176)</f>
        <v>333720</v>
      </c>
      <c r="D178" s="101">
        <f>SUM(D168,D174,D176)</f>
        <v>386627</v>
      </c>
      <c r="E178" s="101">
        <f>SUM(E168,E174,E176)</f>
        <v>386627</v>
      </c>
      <c r="F178" s="101">
        <f>SUM(F168,F174,F176)</f>
        <v>324400</v>
      </c>
    </row>
    <row r="179" spans="1:6" s="104" customFormat="1" ht="12" customHeight="1">
      <c r="A179" s="79"/>
      <c r="B179" s="80"/>
      <c r="C179" s="101"/>
      <c r="D179" s="81"/>
      <c r="E179" s="81"/>
      <c r="F179" s="81"/>
    </row>
    <row r="180" spans="1:6" s="104" customFormat="1" ht="12" customHeight="1">
      <c r="A180" s="79" t="s">
        <v>95</v>
      </c>
      <c r="B180" s="80"/>
      <c r="C180" s="81">
        <f>SUM(C178)</f>
        <v>333720</v>
      </c>
      <c r="D180" s="81">
        <f>SUM(D178)</f>
        <v>386627</v>
      </c>
      <c r="E180" s="81">
        <f>SUM(E178)</f>
        <v>386627</v>
      </c>
      <c r="F180" s="81">
        <f>SUM(F178)</f>
        <v>324400</v>
      </c>
    </row>
    <row r="181" spans="1:6" s="103" customFormat="1" ht="12" customHeight="1">
      <c r="A181" s="79"/>
      <c r="B181" s="80"/>
      <c r="C181" s="101"/>
      <c r="D181" s="102"/>
      <c r="E181" s="102"/>
      <c r="F181" s="102"/>
    </row>
    <row r="182" spans="1:6" s="103" customFormat="1" ht="12" customHeight="1">
      <c r="A182" s="79" t="s">
        <v>136</v>
      </c>
      <c r="B182" s="80"/>
      <c r="C182" s="101"/>
      <c r="D182" s="102"/>
      <c r="E182" s="102"/>
      <c r="F182" s="102"/>
    </row>
    <row r="183" spans="1:6" s="103" customFormat="1" ht="12" customHeight="1">
      <c r="A183" s="79" t="s">
        <v>137</v>
      </c>
      <c r="B183" s="106"/>
      <c r="C183" s="101"/>
      <c r="D183" s="102"/>
      <c r="E183" s="102"/>
      <c r="F183" s="102"/>
    </row>
    <row r="184" spans="1:6" s="103" customFormat="1" ht="12" customHeight="1">
      <c r="A184" s="79" t="s">
        <v>138</v>
      </c>
      <c r="B184" s="80" t="s">
        <v>139</v>
      </c>
      <c r="C184" s="81">
        <v>25000</v>
      </c>
      <c r="D184" s="81">
        <v>91296</v>
      </c>
      <c r="E184" s="81">
        <v>91296</v>
      </c>
      <c r="F184" s="81">
        <v>91300</v>
      </c>
    </row>
    <row r="185" spans="1:6" s="104" customFormat="1" ht="12" customHeight="1">
      <c r="A185" s="79"/>
      <c r="B185" s="80"/>
      <c r="C185" s="81"/>
      <c r="D185" s="81"/>
      <c r="E185" s="81"/>
      <c r="F185" s="81"/>
    </row>
    <row r="186" spans="1:6" s="103" customFormat="1" ht="12" customHeight="1">
      <c r="A186" s="79" t="s">
        <v>140</v>
      </c>
      <c r="B186" s="80" t="s">
        <v>141</v>
      </c>
      <c r="C186" s="78">
        <v>453000</v>
      </c>
      <c r="D186" s="78">
        <v>575852</v>
      </c>
      <c r="E186" s="78">
        <v>575852</v>
      </c>
      <c r="F186" s="78">
        <v>576000</v>
      </c>
    </row>
    <row r="187" spans="1:6" s="104" customFormat="1" ht="12" customHeight="1">
      <c r="A187" s="79"/>
      <c r="B187" s="80"/>
      <c r="C187" s="101"/>
      <c r="D187" s="81"/>
      <c r="E187" s="81"/>
      <c r="F187" s="81"/>
    </row>
    <row r="188" spans="1:6" s="103" customFormat="1" ht="12" customHeight="1">
      <c r="A188" s="79" t="s">
        <v>142</v>
      </c>
      <c r="B188" s="80" t="s">
        <v>143</v>
      </c>
      <c r="C188" s="101"/>
      <c r="D188" s="102"/>
      <c r="E188" s="102"/>
      <c r="F188" s="102"/>
    </row>
    <row r="189" spans="1:6" s="83" customFormat="1" ht="12" customHeight="1">
      <c r="A189" s="72" t="s">
        <v>62</v>
      </c>
      <c r="B189" s="73">
        <v>5200</v>
      </c>
      <c r="C189" s="74">
        <v>4371069</v>
      </c>
      <c r="D189" s="74">
        <v>1724775</v>
      </c>
      <c r="E189" s="74">
        <v>1724775</v>
      </c>
      <c r="F189" s="78">
        <f>2701147+230997</f>
        <v>2932144</v>
      </c>
    </row>
    <row r="190" spans="1:6" s="104" customFormat="1" ht="12" customHeight="1">
      <c r="A190" s="79" t="s">
        <v>45</v>
      </c>
      <c r="B190" s="80">
        <v>9999</v>
      </c>
      <c r="C190" s="81">
        <f>SUM(C189)</f>
        <v>4371069</v>
      </c>
      <c r="D190" s="81">
        <f>SUM(D189)</f>
        <v>1724775</v>
      </c>
      <c r="E190" s="81">
        <f>SUM(E189)</f>
        <v>1724775</v>
      </c>
      <c r="F190" s="81">
        <f>SUM(F189)</f>
        <v>2932144</v>
      </c>
    </row>
    <row r="191" spans="1:6" s="104" customFormat="1" ht="12" customHeight="1">
      <c r="A191" s="79"/>
      <c r="B191" s="80"/>
      <c r="C191" s="81"/>
      <c r="D191" s="81"/>
      <c r="E191" s="81"/>
      <c r="F191" s="81"/>
    </row>
    <row r="192" spans="1:6" s="104" customFormat="1" ht="12" customHeight="1">
      <c r="A192" s="79" t="s">
        <v>100</v>
      </c>
      <c r="B192" s="80"/>
      <c r="C192" s="81">
        <f>SUM(C184,C186,C190)</f>
        <v>4849069</v>
      </c>
      <c r="D192" s="81">
        <f>SUM(D184,D186,D190)</f>
        <v>2391923</v>
      </c>
      <c r="E192" s="81">
        <f>SUM(E184,E186,E190)</f>
        <v>2391923</v>
      </c>
      <c r="F192" s="81">
        <f>SUM(F184,F186,F190)</f>
        <v>3599444</v>
      </c>
    </row>
    <row r="193" spans="1:6" s="104" customFormat="1" ht="12" customHeight="1">
      <c r="A193" s="79"/>
      <c r="B193" s="80"/>
      <c r="C193" s="101"/>
      <c r="D193" s="81"/>
      <c r="E193" s="81"/>
      <c r="F193" s="81"/>
    </row>
    <row r="194" spans="1:6" s="104" customFormat="1" ht="12" customHeight="1">
      <c r="A194" s="79" t="s">
        <v>144</v>
      </c>
      <c r="B194" s="80"/>
      <c r="C194" s="101"/>
      <c r="D194" s="81"/>
      <c r="E194" s="81"/>
      <c r="F194" s="81"/>
    </row>
    <row r="195" spans="1:6" s="103" customFormat="1" ht="12" customHeight="1">
      <c r="A195" s="79" t="s">
        <v>145</v>
      </c>
      <c r="B195" s="80" t="s">
        <v>146</v>
      </c>
      <c r="C195" s="81">
        <v>20000</v>
      </c>
      <c r="D195" s="81">
        <v>32040</v>
      </c>
      <c r="E195" s="81">
        <v>32040</v>
      </c>
      <c r="F195" s="81">
        <v>32000</v>
      </c>
    </row>
    <row r="196" spans="1:6" s="103" customFormat="1" ht="12" customHeight="1">
      <c r="A196" s="105"/>
      <c r="B196" s="106"/>
      <c r="C196" s="101"/>
      <c r="D196" s="102"/>
      <c r="E196" s="102"/>
      <c r="F196" s="102"/>
    </row>
    <row r="197" spans="1:6" s="103" customFormat="1" ht="11.25" customHeight="1">
      <c r="A197" s="79" t="s">
        <v>147</v>
      </c>
      <c r="B197" s="80" t="s">
        <v>148</v>
      </c>
      <c r="C197" s="81">
        <v>2613817</v>
      </c>
      <c r="D197" s="81">
        <v>2719467</v>
      </c>
      <c r="E197" s="81">
        <v>2719467</v>
      </c>
      <c r="F197" s="81">
        <v>3001800</v>
      </c>
    </row>
    <row r="198" spans="1:6" s="104" customFormat="1" ht="12" customHeight="1">
      <c r="A198" s="79"/>
      <c r="B198" s="80"/>
      <c r="C198" s="101"/>
      <c r="D198" s="81"/>
      <c r="E198" s="81"/>
      <c r="F198" s="81"/>
    </row>
    <row r="199" spans="1:6" s="103" customFormat="1" ht="11.25" customHeight="1">
      <c r="A199" s="79" t="s">
        <v>149</v>
      </c>
      <c r="B199" s="80" t="s">
        <v>150</v>
      </c>
      <c r="C199" s="81">
        <v>36183</v>
      </c>
      <c r="D199" s="81">
        <v>45530</v>
      </c>
      <c r="E199" s="81">
        <v>45530</v>
      </c>
      <c r="F199" s="81">
        <v>48200</v>
      </c>
    </row>
    <row r="200" spans="1:6" s="103" customFormat="1" ht="11.25" customHeight="1">
      <c r="A200" s="79"/>
      <c r="B200" s="80"/>
      <c r="C200" s="81"/>
      <c r="D200" s="81"/>
      <c r="E200" s="81"/>
      <c r="F200" s="81"/>
    </row>
    <row r="201" spans="1:6" s="103" customFormat="1" ht="12" customHeight="1">
      <c r="A201" s="79" t="s">
        <v>100</v>
      </c>
      <c r="B201" s="106"/>
      <c r="C201" s="81">
        <f>SUM(C195,C197,C199)</f>
        <v>2670000</v>
      </c>
      <c r="D201" s="81">
        <f>SUM(D195,D197,D199)</f>
        <v>2797037</v>
      </c>
      <c r="E201" s="81">
        <f>SUM(E195,E197,E199)</f>
        <v>2797037</v>
      </c>
      <c r="F201" s="81">
        <f>SUM(F195,F197,F199)</f>
        <v>3082000</v>
      </c>
    </row>
    <row r="202" spans="1:6" s="103" customFormat="1" ht="12" customHeight="1">
      <c r="A202" s="105"/>
      <c r="B202" s="106"/>
      <c r="C202" s="101"/>
      <c r="D202" s="102"/>
      <c r="E202" s="102"/>
      <c r="F202" s="102"/>
    </row>
    <row r="203" spans="1:6" s="104" customFormat="1" ht="12" customHeight="1">
      <c r="A203" s="79" t="s">
        <v>151</v>
      </c>
      <c r="B203" s="80"/>
      <c r="C203" s="81">
        <f>SUM(C192,C201)</f>
        <v>7519069</v>
      </c>
      <c r="D203" s="81">
        <f>SUM(D192,D201)</f>
        <v>5188960</v>
      </c>
      <c r="E203" s="81">
        <f>SUM(E192,E201)</f>
        <v>5188960</v>
      </c>
      <c r="F203" s="81">
        <f>SUM(F192,F201)</f>
        <v>6681444</v>
      </c>
    </row>
    <row r="204" spans="1:6" s="103" customFormat="1" ht="12" customHeight="1">
      <c r="A204" s="79"/>
      <c r="B204" s="80"/>
      <c r="C204" s="101"/>
      <c r="D204" s="102"/>
      <c r="E204" s="102"/>
      <c r="F204" s="102"/>
    </row>
    <row r="205" spans="1:6" s="103" customFormat="1" ht="12" customHeight="1">
      <c r="A205" s="79"/>
      <c r="B205" s="80"/>
      <c r="C205" s="101"/>
      <c r="D205" s="102"/>
      <c r="E205" s="102"/>
      <c r="F205" s="102"/>
    </row>
    <row r="206" spans="1:6" s="103" customFormat="1" ht="12" customHeight="1">
      <c r="A206" s="79"/>
      <c r="B206" s="80"/>
      <c r="C206" s="101"/>
      <c r="D206" s="102"/>
      <c r="E206" s="102"/>
      <c r="F206" s="102"/>
    </row>
    <row r="207" spans="1:6" s="103" customFormat="1" ht="12" customHeight="1">
      <c r="A207" s="79" t="s">
        <v>96</v>
      </c>
      <c r="B207" s="80"/>
      <c r="C207" s="101"/>
      <c r="D207" s="102"/>
      <c r="E207" s="102"/>
      <c r="F207" s="102"/>
    </row>
    <row r="208" spans="1:6" s="103" customFormat="1" ht="12" customHeight="1">
      <c r="A208" s="79" t="s">
        <v>152</v>
      </c>
      <c r="B208" s="80"/>
      <c r="C208" s="101"/>
      <c r="D208" s="102"/>
      <c r="E208" s="102"/>
      <c r="F208" s="102"/>
    </row>
    <row r="209" spans="1:6" s="103" customFormat="1" ht="12" customHeight="1">
      <c r="A209" s="79" t="s">
        <v>153</v>
      </c>
      <c r="B209" s="80" t="s">
        <v>154</v>
      </c>
      <c r="C209" s="81">
        <v>6500</v>
      </c>
      <c r="D209" s="81">
        <v>5342</v>
      </c>
      <c r="E209" s="81">
        <v>5342</v>
      </c>
      <c r="F209" s="81">
        <v>6000</v>
      </c>
    </row>
    <row r="210" spans="1:6" s="103" customFormat="1" ht="12" customHeight="1">
      <c r="A210" s="79"/>
      <c r="B210" s="80"/>
      <c r="C210" s="81"/>
      <c r="D210" s="81"/>
      <c r="E210" s="81"/>
      <c r="F210" s="81"/>
    </row>
    <row r="211" spans="1:6" s="103" customFormat="1" ht="12" customHeight="1">
      <c r="A211" s="79" t="s">
        <v>100</v>
      </c>
      <c r="B211" s="106"/>
      <c r="C211" s="81">
        <f>SUM(C209)</f>
        <v>6500</v>
      </c>
      <c r="D211" s="81">
        <f>SUM(D209)</f>
        <v>5342</v>
      </c>
      <c r="E211" s="81">
        <f>SUM(E209)</f>
        <v>5342</v>
      </c>
      <c r="F211" s="81">
        <f>SUM(F209)</f>
        <v>6000</v>
      </c>
    </row>
    <row r="212" spans="1:6" s="103" customFormat="1" ht="12" customHeight="1">
      <c r="A212" s="105"/>
      <c r="B212" s="106"/>
      <c r="C212" s="101"/>
      <c r="D212" s="102"/>
      <c r="E212" s="102"/>
      <c r="F212" s="102"/>
    </row>
    <row r="213" spans="1:6" s="103" customFormat="1" ht="12" customHeight="1">
      <c r="A213" s="79" t="s">
        <v>97</v>
      </c>
      <c r="B213" s="80"/>
      <c r="C213" s="101"/>
      <c r="D213" s="102"/>
      <c r="E213" s="102"/>
      <c r="F213" s="102"/>
    </row>
    <row r="214" spans="1:6" s="103" customFormat="1" ht="12" customHeight="1">
      <c r="A214" s="79" t="s">
        <v>155</v>
      </c>
      <c r="B214" s="80" t="s">
        <v>156</v>
      </c>
      <c r="C214" s="101">
        <v>114387</v>
      </c>
      <c r="D214" s="101">
        <v>221444</v>
      </c>
      <c r="E214" s="101">
        <v>221444</v>
      </c>
      <c r="F214" s="101">
        <f>221500+52860</f>
        <v>274360</v>
      </c>
    </row>
    <row r="215" spans="1:6" s="103" customFormat="1" ht="12" customHeight="1">
      <c r="A215" s="79"/>
      <c r="B215" s="80"/>
      <c r="C215" s="101"/>
      <c r="D215" s="101"/>
      <c r="E215" s="101"/>
      <c r="F215" s="101"/>
    </row>
    <row r="216" spans="1:6" s="103" customFormat="1" ht="12" customHeight="1">
      <c r="A216" s="79" t="s">
        <v>100</v>
      </c>
      <c r="B216" s="80"/>
      <c r="C216" s="81">
        <f>SUM(C214)</f>
        <v>114387</v>
      </c>
      <c r="D216" s="81">
        <f>SUM(D214)</f>
        <v>221444</v>
      </c>
      <c r="E216" s="81">
        <f>SUM(E214)</f>
        <v>221444</v>
      </c>
      <c r="F216" s="81">
        <f>SUM(F214)</f>
        <v>274360</v>
      </c>
    </row>
    <row r="217" spans="1:6" s="103" customFormat="1" ht="12" customHeight="1">
      <c r="A217" s="105"/>
      <c r="B217" s="106"/>
      <c r="C217" s="101"/>
      <c r="D217" s="102"/>
      <c r="E217" s="102"/>
      <c r="F217" s="102"/>
    </row>
    <row r="218" spans="1:6" s="103" customFormat="1" ht="12" customHeight="1">
      <c r="A218" s="79" t="s">
        <v>157</v>
      </c>
      <c r="B218" s="106"/>
      <c r="C218" s="101"/>
      <c r="D218" s="102"/>
      <c r="E218" s="102"/>
      <c r="F218" s="102"/>
    </row>
    <row r="219" spans="1:6" s="103" customFormat="1" ht="12" customHeight="1">
      <c r="A219" s="79" t="s">
        <v>158</v>
      </c>
      <c r="B219" s="80" t="s">
        <v>159</v>
      </c>
      <c r="C219" s="101">
        <v>46223</v>
      </c>
      <c r="D219" s="81">
        <v>43839</v>
      </c>
      <c r="E219" s="81">
        <v>43839</v>
      </c>
      <c r="F219" s="81">
        <v>43900</v>
      </c>
    </row>
    <row r="220" spans="1:6" s="104" customFormat="1" ht="12" customHeight="1">
      <c r="A220" s="79"/>
      <c r="B220" s="80"/>
      <c r="C220" s="101"/>
      <c r="D220" s="81"/>
      <c r="E220" s="81"/>
      <c r="F220" s="81"/>
    </row>
    <row r="221" spans="1:6" s="103" customFormat="1" ht="10.5" customHeight="1">
      <c r="A221" s="79" t="s">
        <v>160</v>
      </c>
      <c r="B221" s="80" t="s">
        <v>161</v>
      </c>
      <c r="C221" s="81">
        <v>4500</v>
      </c>
      <c r="D221" s="81">
        <v>1024</v>
      </c>
      <c r="E221" s="81">
        <v>1024</v>
      </c>
      <c r="F221" s="81">
        <v>2000</v>
      </c>
    </row>
    <row r="222" spans="1:6" s="103" customFormat="1" ht="10.5" customHeight="1">
      <c r="A222" s="79"/>
      <c r="B222" s="80"/>
      <c r="C222" s="81"/>
      <c r="D222" s="81"/>
      <c r="E222" s="81"/>
      <c r="F222" s="81"/>
    </row>
    <row r="223" spans="1:6" s="103" customFormat="1" ht="12" customHeight="1">
      <c r="A223" s="79" t="s">
        <v>162</v>
      </c>
      <c r="B223" s="80" t="s">
        <v>163</v>
      </c>
      <c r="C223" s="81">
        <v>398999</v>
      </c>
      <c r="D223" s="81">
        <v>510793</v>
      </c>
      <c r="E223" s="81">
        <v>510793</v>
      </c>
      <c r="F223" s="81">
        <v>511000</v>
      </c>
    </row>
    <row r="224" spans="1:6" s="104" customFormat="1" ht="12" customHeight="1">
      <c r="A224" s="79"/>
      <c r="B224" s="80"/>
      <c r="C224" s="101"/>
      <c r="D224" s="81"/>
      <c r="E224" s="81"/>
      <c r="F224" s="81"/>
    </row>
    <row r="225" spans="1:6" s="104" customFormat="1" ht="12" customHeight="1">
      <c r="A225" s="79" t="s">
        <v>287</v>
      </c>
      <c r="B225" s="80"/>
      <c r="C225" s="81">
        <f>SUM(C219,C221,C223)</f>
        <v>449722</v>
      </c>
      <c r="D225" s="81">
        <f>SUM(D219,D221,D223)</f>
        <v>555656</v>
      </c>
      <c r="E225" s="81">
        <f>SUM(E219,E221,E223)</f>
        <v>555656</v>
      </c>
      <c r="F225" s="81">
        <f>SUM(F219,F221,F223)</f>
        <v>556900</v>
      </c>
    </row>
    <row r="226" spans="1:6" s="104" customFormat="1" ht="12" customHeight="1">
      <c r="A226" s="79"/>
      <c r="B226" s="80"/>
      <c r="C226" s="101"/>
      <c r="D226" s="81"/>
      <c r="E226" s="81"/>
      <c r="F226" s="81"/>
    </row>
    <row r="227" spans="1:6" s="104" customFormat="1" ht="12" customHeight="1">
      <c r="A227" s="79" t="s">
        <v>164</v>
      </c>
      <c r="B227" s="80"/>
      <c r="C227" s="101">
        <f>SUM(C211,C216,C225)</f>
        <v>570609</v>
      </c>
      <c r="D227" s="101">
        <f>SUM(D211,D216,D225)</f>
        <v>782442</v>
      </c>
      <c r="E227" s="101">
        <f>SUM(E211,E216,E225)</f>
        <v>782442</v>
      </c>
      <c r="F227" s="101">
        <f>SUM(F211,F216,F225)</f>
        <v>837260</v>
      </c>
    </row>
    <row r="228" spans="1:6" s="104" customFormat="1" ht="12" customHeight="1">
      <c r="A228" s="79"/>
      <c r="B228" s="80"/>
      <c r="C228" s="101"/>
      <c r="D228" s="81"/>
      <c r="E228" s="81"/>
      <c r="F228" s="81"/>
    </row>
    <row r="229" spans="1:6" s="103" customFormat="1" ht="12" customHeight="1">
      <c r="A229" s="79" t="s">
        <v>110</v>
      </c>
      <c r="B229" s="80"/>
      <c r="C229" s="101"/>
      <c r="D229" s="102"/>
      <c r="E229" s="102"/>
      <c r="F229" s="102"/>
    </row>
    <row r="230" spans="1:6" s="103" customFormat="1" ht="12" customHeight="1">
      <c r="A230" s="79" t="s">
        <v>165</v>
      </c>
      <c r="B230" s="80"/>
      <c r="C230" s="101"/>
      <c r="D230" s="102"/>
      <c r="E230" s="102"/>
      <c r="F230" s="102"/>
    </row>
    <row r="231" spans="1:6" s="103" customFormat="1" ht="12" customHeight="1">
      <c r="A231" s="79" t="s">
        <v>166</v>
      </c>
      <c r="B231" s="80" t="s">
        <v>167</v>
      </c>
      <c r="C231" s="81">
        <v>26877</v>
      </c>
      <c r="D231" s="81">
        <v>0</v>
      </c>
      <c r="E231" s="81">
        <v>0</v>
      </c>
      <c r="F231" s="81">
        <v>22500</v>
      </c>
    </row>
    <row r="232" spans="1:6" s="103" customFormat="1" ht="12" customHeight="1">
      <c r="A232" s="105"/>
      <c r="B232" s="106"/>
      <c r="C232" s="101"/>
      <c r="D232" s="102"/>
      <c r="E232" s="102"/>
      <c r="F232" s="102"/>
    </row>
    <row r="233" spans="1:6" s="104" customFormat="1" ht="12" customHeight="1">
      <c r="A233" s="79" t="s">
        <v>286</v>
      </c>
      <c r="B233" s="80"/>
      <c r="C233" s="81">
        <f>SUM(C231)</f>
        <v>26877</v>
      </c>
      <c r="D233" s="81">
        <f>SUM(D231)</f>
        <v>0</v>
      </c>
      <c r="E233" s="81">
        <f>SUM(E231)</f>
        <v>0</v>
      </c>
      <c r="F233" s="81">
        <f>SUM(F231)</f>
        <v>22500</v>
      </c>
    </row>
    <row r="234" spans="1:6" s="103" customFormat="1" ht="12" customHeight="1">
      <c r="A234" s="105"/>
      <c r="B234" s="106"/>
      <c r="C234" s="101"/>
      <c r="D234" s="102"/>
      <c r="E234" s="102"/>
      <c r="F234" s="102"/>
    </row>
    <row r="235" spans="1:6" s="103" customFormat="1" ht="12" customHeight="1">
      <c r="A235" s="79" t="s">
        <v>168</v>
      </c>
      <c r="B235" s="80"/>
      <c r="C235" s="101"/>
      <c r="D235" s="102"/>
      <c r="E235" s="102"/>
      <c r="F235" s="102"/>
    </row>
    <row r="236" spans="1:6" s="103" customFormat="1" ht="12" customHeight="1">
      <c r="A236" s="79" t="s">
        <v>169</v>
      </c>
      <c r="B236" s="80" t="s">
        <v>170</v>
      </c>
      <c r="C236" s="81">
        <v>30000</v>
      </c>
      <c r="D236" s="81">
        <v>124070</v>
      </c>
      <c r="E236" s="81">
        <v>124070</v>
      </c>
      <c r="F236" s="81">
        <v>130000</v>
      </c>
    </row>
    <row r="237" spans="1:6" s="103" customFormat="1" ht="12" customHeight="1">
      <c r="A237" s="105"/>
      <c r="B237" s="106"/>
      <c r="C237" s="101"/>
      <c r="D237" s="102"/>
      <c r="E237" s="102"/>
      <c r="F237" s="102"/>
    </row>
    <row r="238" spans="1:6" s="103" customFormat="1" ht="12" customHeight="1">
      <c r="A238" s="79" t="s">
        <v>171</v>
      </c>
      <c r="B238" s="80" t="s">
        <v>172</v>
      </c>
      <c r="C238" s="81">
        <v>435200</v>
      </c>
      <c r="D238" s="81">
        <v>785101</v>
      </c>
      <c r="E238" s="81">
        <v>785101</v>
      </c>
      <c r="F238" s="81">
        <v>591800</v>
      </c>
    </row>
    <row r="239" spans="1:6" s="104" customFormat="1" ht="12" customHeight="1">
      <c r="A239" s="79"/>
      <c r="B239" s="80"/>
      <c r="C239" s="81"/>
      <c r="D239" s="81"/>
      <c r="E239" s="81"/>
      <c r="F239" s="81"/>
    </row>
    <row r="240" spans="1:6" s="103" customFormat="1" ht="12" customHeight="1">
      <c r="A240" s="79" t="s">
        <v>173</v>
      </c>
      <c r="B240" s="80" t="s">
        <v>174</v>
      </c>
      <c r="C240" s="81">
        <v>1200</v>
      </c>
      <c r="D240" s="81">
        <v>282</v>
      </c>
      <c r="E240" s="81">
        <v>282</v>
      </c>
      <c r="F240" s="81">
        <v>300</v>
      </c>
    </row>
    <row r="241" spans="1:6" s="103" customFormat="1" ht="12" customHeight="1">
      <c r="A241" s="79"/>
      <c r="B241" s="80"/>
      <c r="C241" s="81"/>
      <c r="D241" s="81"/>
      <c r="E241" s="81"/>
      <c r="F241" s="81"/>
    </row>
    <row r="242" spans="1:6" s="104" customFormat="1" ht="12" customHeight="1">
      <c r="A242" s="79" t="s">
        <v>288</v>
      </c>
      <c r="B242" s="80"/>
      <c r="C242" s="81">
        <f>SUM(C236,C238,C240)</f>
        <v>466400</v>
      </c>
      <c r="D242" s="81">
        <f>SUM(D236,D238,D240)</f>
        <v>909453</v>
      </c>
      <c r="E242" s="81">
        <f>SUM(E236,E238,E240)</f>
        <v>909453</v>
      </c>
      <c r="F242" s="81">
        <f>SUM(F236,F238,F240)</f>
        <v>722100</v>
      </c>
    </row>
    <row r="243" spans="1:6" s="104" customFormat="1" ht="12" customHeight="1">
      <c r="A243" s="79"/>
      <c r="B243" s="80"/>
      <c r="C243" s="101"/>
      <c r="D243" s="81"/>
      <c r="E243" s="81"/>
      <c r="F243" s="81"/>
    </row>
    <row r="244" spans="1:6" s="103" customFormat="1" ht="12" customHeight="1">
      <c r="A244" s="79" t="s">
        <v>111</v>
      </c>
      <c r="B244" s="80"/>
      <c r="C244" s="101"/>
      <c r="D244" s="102"/>
      <c r="E244" s="102"/>
      <c r="F244" s="102"/>
    </row>
    <row r="245" spans="1:6" s="103" customFormat="1" ht="12" customHeight="1">
      <c r="A245" s="79" t="s">
        <v>175</v>
      </c>
      <c r="B245" s="80" t="s">
        <v>176</v>
      </c>
      <c r="C245" s="81">
        <v>83865</v>
      </c>
      <c r="D245" s="81">
        <v>89405</v>
      </c>
      <c r="E245" s="81">
        <v>89405</v>
      </c>
      <c r="F245" s="81">
        <v>89400</v>
      </c>
    </row>
    <row r="246" spans="1:6" s="104" customFormat="1" ht="12" customHeight="1">
      <c r="A246" s="79"/>
      <c r="B246" s="80"/>
      <c r="C246" s="101"/>
      <c r="D246" s="81"/>
      <c r="E246" s="81"/>
      <c r="F246" s="81"/>
    </row>
    <row r="247" spans="1:6" s="103" customFormat="1" ht="12" customHeight="1">
      <c r="A247" s="79" t="s">
        <v>177</v>
      </c>
      <c r="B247" s="80" t="s">
        <v>113</v>
      </c>
      <c r="C247" s="81">
        <v>319785</v>
      </c>
      <c r="D247" s="81">
        <v>468494</v>
      </c>
      <c r="E247" s="81">
        <v>468494</v>
      </c>
      <c r="F247" s="81">
        <v>468500</v>
      </c>
    </row>
    <row r="248" spans="1:6" s="104" customFormat="1" ht="12" customHeight="1">
      <c r="A248" s="79"/>
      <c r="B248" s="80"/>
      <c r="C248" s="101"/>
      <c r="D248" s="81"/>
      <c r="E248" s="81"/>
      <c r="F248" s="81"/>
    </row>
    <row r="249" spans="1:6" s="104" customFormat="1" ht="12" customHeight="1">
      <c r="A249" s="79" t="s">
        <v>289</v>
      </c>
      <c r="B249" s="80"/>
      <c r="C249" s="81">
        <f>SUM(C245,C247)</f>
        <v>403650</v>
      </c>
      <c r="D249" s="81">
        <f>SUM(D245,D247)</f>
        <v>557899</v>
      </c>
      <c r="E249" s="81">
        <f>SUM(E245,E247)</f>
        <v>557899</v>
      </c>
      <c r="F249" s="81">
        <f>SUM(F245,F247)</f>
        <v>557900</v>
      </c>
    </row>
    <row r="250" spans="1:6" s="104" customFormat="1" ht="12" customHeight="1">
      <c r="A250" s="79"/>
      <c r="B250" s="80"/>
      <c r="C250" s="101"/>
      <c r="D250" s="81"/>
      <c r="E250" s="81"/>
      <c r="F250" s="81"/>
    </row>
    <row r="251" spans="1:6" s="104" customFormat="1" ht="12" customHeight="1" thickBot="1">
      <c r="A251" s="182" t="s">
        <v>115</v>
      </c>
      <c r="B251" s="183"/>
      <c r="C251" s="184">
        <f>SUM(C233,C242,C249)</f>
        <v>896927</v>
      </c>
      <c r="D251" s="184">
        <f>SUM(D233,D242,D249)</f>
        <v>1467352</v>
      </c>
      <c r="E251" s="184">
        <f>SUM(E233,E242,E249)</f>
        <v>1467352</v>
      </c>
      <c r="F251" s="184">
        <f>SUM(F233,F242,F249)</f>
        <v>1302500</v>
      </c>
    </row>
    <row r="252" spans="1:6" s="104" customFormat="1" ht="12" customHeight="1">
      <c r="A252" s="179"/>
      <c r="B252" s="180"/>
      <c r="C252" s="181"/>
      <c r="D252" s="181"/>
      <c r="E252" s="181"/>
      <c r="F252" s="181"/>
    </row>
    <row r="253" spans="1:6" s="104" customFormat="1" ht="12" customHeight="1">
      <c r="A253" s="179"/>
      <c r="B253" s="180"/>
      <c r="C253" s="181"/>
      <c r="D253" s="181"/>
      <c r="E253" s="181"/>
      <c r="F253" s="181"/>
    </row>
    <row r="254" spans="1:6" s="104" customFormat="1" ht="12" customHeight="1">
      <c r="A254" s="179"/>
      <c r="B254" s="180"/>
      <c r="C254" s="181"/>
      <c r="D254" s="181"/>
      <c r="E254" s="181"/>
      <c r="F254" s="181"/>
    </row>
    <row r="255" spans="1:6" s="104" customFormat="1" ht="12" customHeight="1">
      <c r="A255" s="179"/>
      <c r="B255" s="180"/>
      <c r="C255" s="181"/>
      <c r="D255" s="181"/>
      <c r="E255" s="181"/>
      <c r="F255" s="181"/>
    </row>
    <row r="256" spans="1:6" s="104" customFormat="1" ht="12" customHeight="1">
      <c r="A256" s="179"/>
      <c r="B256" s="180"/>
      <c r="C256" s="181"/>
      <c r="D256" s="181"/>
      <c r="E256" s="181"/>
      <c r="F256" s="181"/>
    </row>
    <row r="257" spans="1:6" s="103" customFormat="1" ht="12" customHeight="1">
      <c r="A257" s="79" t="s">
        <v>178</v>
      </c>
      <c r="B257" s="106"/>
      <c r="C257" s="101"/>
      <c r="D257" s="102"/>
      <c r="E257" s="102"/>
      <c r="F257" s="102"/>
    </row>
    <row r="258" spans="1:6" s="103" customFormat="1" ht="12" customHeight="1">
      <c r="A258" s="120" t="s">
        <v>179</v>
      </c>
      <c r="B258" s="176"/>
      <c r="C258" s="177"/>
      <c r="D258" s="178"/>
      <c r="E258" s="178"/>
      <c r="F258" s="178"/>
    </row>
    <row r="259" spans="1:6" s="103" customFormat="1" ht="12" customHeight="1">
      <c r="A259" s="79" t="s">
        <v>180</v>
      </c>
      <c r="B259" s="110" t="s">
        <v>181</v>
      </c>
      <c r="C259" s="101">
        <v>166500</v>
      </c>
      <c r="D259" s="101">
        <v>108104</v>
      </c>
      <c r="E259" s="101">
        <v>108104</v>
      </c>
      <c r="F259" s="101">
        <v>250000</v>
      </c>
    </row>
    <row r="260" spans="1:6" s="104" customFormat="1" ht="12" customHeight="1">
      <c r="A260" s="79"/>
      <c r="B260" s="80"/>
      <c r="C260" s="101"/>
      <c r="D260" s="81"/>
      <c r="E260" s="81"/>
      <c r="F260" s="81"/>
    </row>
    <row r="261" spans="1:6" s="104" customFormat="1" ht="12.75" customHeight="1">
      <c r="A261" s="79" t="s">
        <v>182</v>
      </c>
      <c r="B261" s="80"/>
      <c r="C261" s="81">
        <f>SUM(C259)</f>
        <v>166500</v>
      </c>
      <c r="D261" s="81">
        <f>SUM(D259)</f>
        <v>108104</v>
      </c>
      <c r="E261" s="81">
        <f>SUM(E259)</f>
        <v>108104</v>
      </c>
      <c r="F261" s="81">
        <f>SUM(F259)</f>
        <v>250000</v>
      </c>
    </row>
    <row r="262" spans="1:6" s="103" customFormat="1" ht="12" customHeight="1" thickBot="1">
      <c r="A262" s="112"/>
      <c r="B262" s="113"/>
      <c r="C262" s="114"/>
      <c r="D262" s="115"/>
      <c r="E262" s="115"/>
      <c r="F262" s="115"/>
    </row>
    <row r="263" spans="1:6" s="119" customFormat="1" ht="21.75" customHeight="1" thickBot="1" thickTop="1">
      <c r="A263" s="116" t="s">
        <v>183</v>
      </c>
      <c r="B263" s="117"/>
      <c r="C263" s="118">
        <f>SUM(C129,C151,C161,C180,C203,C227,C251,C261)</f>
        <v>12134937</v>
      </c>
      <c r="D263" s="118">
        <f>SUM(D129,D151,D161,D180,D203,D227,D251,D261)</f>
        <v>11665105</v>
      </c>
      <c r="E263" s="118">
        <f>SUM(E129,E151,E161,E180,E203,E227,E251,E261)</f>
        <v>11665105</v>
      </c>
      <c r="F263" s="118">
        <f>SUM(F129,F151,F161,F180,F203,F227,F251,F261)</f>
        <v>12923264</v>
      </c>
    </row>
    <row r="264" spans="1:6" s="104" customFormat="1" ht="12" customHeight="1" thickTop="1">
      <c r="A264" s="120"/>
      <c r="B264" s="121"/>
      <c r="C264" s="122"/>
      <c r="D264" s="122"/>
      <c r="E264" s="122"/>
      <c r="F264" s="122"/>
    </row>
    <row r="265" spans="1:6" s="124" customFormat="1" ht="12" customHeight="1">
      <c r="A265" s="97" t="s">
        <v>184</v>
      </c>
      <c r="B265" s="98"/>
      <c r="C265" s="123"/>
      <c r="D265" s="123"/>
      <c r="E265" s="123"/>
      <c r="F265" s="123"/>
    </row>
    <row r="266" spans="1:6" s="124" customFormat="1" ht="12" customHeight="1">
      <c r="A266" s="97" t="s">
        <v>185</v>
      </c>
      <c r="B266" s="98"/>
      <c r="C266" s="99"/>
      <c r="D266" s="123"/>
      <c r="E266" s="123"/>
      <c r="F266" s="123"/>
    </row>
    <row r="267" spans="1:6" s="107" customFormat="1" ht="12" customHeight="1">
      <c r="A267" s="79" t="s">
        <v>35</v>
      </c>
      <c r="B267" s="80"/>
      <c r="C267" s="125"/>
      <c r="D267" s="126"/>
      <c r="E267" s="127"/>
      <c r="F267" s="127"/>
    </row>
    <row r="268" spans="1:6" s="107" customFormat="1" ht="12" customHeight="1">
      <c r="A268" s="79" t="s">
        <v>36</v>
      </c>
      <c r="B268" s="80"/>
      <c r="C268" s="125"/>
      <c r="D268" s="126"/>
      <c r="E268" s="127"/>
      <c r="F268" s="127"/>
    </row>
    <row r="269" spans="1:6" s="107" customFormat="1" ht="12" customHeight="1">
      <c r="A269" s="79" t="s">
        <v>37</v>
      </c>
      <c r="B269" s="80" t="s">
        <v>38</v>
      </c>
      <c r="C269" s="101">
        <v>361051</v>
      </c>
      <c r="D269" s="101">
        <v>216542</v>
      </c>
      <c r="E269" s="101">
        <v>206738</v>
      </c>
      <c r="F269" s="101">
        <v>297346</v>
      </c>
    </row>
    <row r="270" spans="1:6" s="107" customFormat="1" ht="12" customHeight="1">
      <c r="A270" s="79"/>
      <c r="B270" s="80"/>
      <c r="C270" s="101"/>
      <c r="D270" s="101"/>
      <c r="E270" s="101"/>
      <c r="F270" s="101"/>
    </row>
    <row r="271" spans="1:6" s="56" customFormat="1" ht="12" customHeight="1">
      <c r="A271" s="72" t="s">
        <v>290</v>
      </c>
      <c r="B271" s="73"/>
      <c r="C271" s="78">
        <f>SUM(C269)</f>
        <v>361051</v>
      </c>
      <c r="D271" s="78">
        <f>SUM(D269)</f>
        <v>216542</v>
      </c>
      <c r="E271" s="78">
        <f>SUM(E269)</f>
        <v>206738</v>
      </c>
      <c r="F271" s="78">
        <f>SUM(F269)</f>
        <v>297346</v>
      </c>
    </row>
    <row r="272" spans="1:6" s="108" customFormat="1" ht="12" customHeight="1">
      <c r="A272" s="79" t="s">
        <v>39</v>
      </c>
      <c r="B272" s="80"/>
      <c r="C272" s="101">
        <f>SUM(C269)</f>
        <v>361051</v>
      </c>
      <c r="D272" s="101">
        <f>SUM(D269)</f>
        <v>216542</v>
      </c>
      <c r="E272" s="101">
        <f>SUM(E269)</f>
        <v>206738</v>
      </c>
      <c r="F272" s="101">
        <f>SUM(F269)</f>
        <v>297346</v>
      </c>
    </row>
    <row r="273" spans="1:6" s="107" customFormat="1" ht="12" customHeight="1">
      <c r="A273" s="79"/>
      <c r="B273" s="80"/>
      <c r="C273" s="101"/>
      <c r="D273" s="90"/>
      <c r="E273" s="102"/>
      <c r="F273" s="102"/>
    </row>
    <row r="274" spans="1:6" ht="12" customHeight="1">
      <c r="A274" s="72" t="s">
        <v>40</v>
      </c>
      <c r="B274" s="73"/>
      <c r="C274" s="74"/>
      <c r="D274" s="75"/>
      <c r="E274" s="75"/>
      <c r="F274" s="75"/>
    </row>
    <row r="275" spans="1:6" ht="12" customHeight="1">
      <c r="A275" s="72" t="s">
        <v>41</v>
      </c>
      <c r="B275" s="73" t="s">
        <v>42</v>
      </c>
      <c r="C275" s="74"/>
      <c r="D275" s="75"/>
      <c r="E275" s="75"/>
      <c r="F275" s="75"/>
    </row>
    <row r="276" spans="1:6" ht="12" customHeight="1">
      <c r="A276" s="72" t="s">
        <v>46</v>
      </c>
      <c r="B276" s="73" t="s">
        <v>47</v>
      </c>
      <c r="C276" s="78">
        <v>0</v>
      </c>
      <c r="D276" s="78">
        <v>1182</v>
      </c>
      <c r="E276" s="78">
        <v>1182</v>
      </c>
      <c r="F276" s="78">
        <v>0</v>
      </c>
    </row>
    <row r="277" spans="1:6" ht="12" customHeight="1">
      <c r="A277" s="72"/>
      <c r="B277" s="73"/>
      <c r="C277" s="78"/>
      <c r="D277" s="78"/>
      <c r="E277" s="78"/>
      <c r="F277" s="78"/>
    </row>
    <row r="278" spans="1:6" s="56" customFormat="1" ht="12" customHeight="1">
      <c r="A278" s="72" t="s">
        <v>285</v>
      </c>
      <c r="B278" s="73"/>
      <c r="C278" s="78">
        <f>SUM(C276)</f>
        <v>0</v>
      </c>
      <c r="D278" s="78">
        <f>SUM(D276)</f>
        <v>1182</v>
      </c>
      <c r="E278" s="78">
        <f>SUM(E276)</f>
        <v>1182</v>
      </c>
      <c r="F278" s="78">
        <f>SUM(F276)</f>
        <v>0</v>
      </c>
    </row>
    <row r="279" spans="2:6" ht="12" customHeight="1">
      <c r="B279" s="77"/>
      <c r="C279" s="74"/>
      <c r="D279" s="75"/>
      <c r="E279" s="75"/>
      <c r="F279" s="75"/>
    </row>
    <row r="280" spans="1:6" s="56" customFormat="1" ht="12" customHeight="1">
      <c r="A280" s="72" t="s">
        <v>186</v>
      </c>
      <c r="B280" s="73"/>
      <c r="C280" s="78">
        <f>SUM(C278)</f>
        <v>0</v>
      </c>
      <c r="D280" s="78">
        <f>SUM(D278)</f>
        <v>1182</v>
      </c>
      <c r="E280" s="78">
        <f>SUM(E278)</f>
        <v>1182</v>
      </c>
      <c r="F280" s="78">
        <f>SUM(F278)</f>
        <v>0</v>
      </c>
    </row>
    <row r="281" spans="1:6" s="56" customFormat="1" ht="12" customHeight="1">
      <c r="A281" s="72"/>
      <c r="B281" s="73"/>
      <c r="C281" s="78"/>
      <c r="D281" s="78"/>
      <c r="E281" s="78"/>
      <c r="F281" s="78"/>
    </row>
    <row r="282" spans="1:6" s="56" customFormat="1" ht="12" customHeight="1">
      <c r="A282" s="72"/>
      <c r="B282" s="73"/>
      <c r="C282" s="78"/>
      <c r="D282" s="78"/>
      <c r="E282" s="78"/>
      <c r="F282" s="78"/>
    </row>
    <row r="283" spans="1:6" s="107" customFormat="1" ht="12" customHeight="1">
      <c r="A283" s="79" t="s">
        <v>54</v>
      </c>
      <c r="B283" s="80"/>
      <c r="C283" s="101"/>
      <c r="D283" s="90"/>
      <c r="E283" s="102"/>
      <c r="F283" s="102"/>
    </row>
    <row r="284" spans="1:6" s="107" customFormat="1" ht="12" customHeight="1">
      <c r="A284" s="79" t="s">
        <v>59</v>
      </c>
      <c r="B284" s="80" t="s">
        <v>60</v>
      </c>
      <c r="C284" s="101">
        <v>0</v>
      </c>
      <c r="D284" s="101">
        <v>186198</v>
      </c>
      <c r="E284" s="101">
        <v>186198</v>
      </c>
      <c r="F284" s="101">
        <v>0</v>
      </c>
    </row>
    <row r="285" spans="1:6" s="56" customFormat="1" ht="12" customHeight="1">
      <c r="A285" s="72" t="s">
        <v>61</v>
      </c>
      <c r="B285" s="73">
        <v>5100</v>
      </c>
      <c r="C285" s="86">
        <v>34800</v>
      </c>
      <c r="D285" s="86">
        <v>77468</v>
      </c>
      <c r="E285" s="86">
        <v>77468</v>
      </c>
      <c r="F285" s="78">
        <v>50163</v>
      </c>
    </row>
    <row r="286" spans="1:6" s="56" customFormat="1" ht="12" customHeight="1">
      <c r="A286" s="72" t="s">
        <v>62</v>
      </c>
      <c r="B286" s="73">
        <v>5200</v>
      </c>
      <c r="C286" s="86">
        <v>31264</v>
      </c>
      <c r="D286" s="86">
        <v>77824</v>
      </c>
      <c r="E286" s="86">
        <v>77824</v>
      </c>
      <c r="F286" s="78">
        <v>107700</v>
      </c>
    </row>
    <row r="287" spans="1:6" s="56" customFormat="1" ht="12" customHeight="1">
      <c r="A287" s="72" t="s">
        <v>121</v>
      </c>
      <c r="B287" s="73">
        <v>5300</v>
      </c>
      <c r="C287" s="86">
        <v>5000</v>
      </c>
      <c r="D287" s="86">
        <v>19999</v>
      </c>
      <c r="E287" s="86">
        <v>19999</v>
      </c>
      <c r="F287" s="78"/>
    </row>
    <row r="288" spans="1:6" s="56" customFormat="1" ht="12" customHeight="1">
      <c r="A288" s="72" t="s">
        <v>63</v>
      </c>
      <c r="B288" s="73"/>
      <c r="C288" s="74">
        <f>SUM(C285:C287)</f>
        <v>71064</v>
      </c>
      <c r="D288" s="74">
        <f>SUM(D285:D287)</f>
        <v>175291</v>
      </c>
      <c r="E288" s="74">
        <f>SUM(E285:E287)</f>
        <v>175291</v>
      </c>
      <c r="F288" s="74">
        <f>SUM(F285:F287)</f>
        <v>157863</v>
      </c>
    </row>
    <row r="289" spans="1:6" s="56" customFormat="1" ht="12" customHeight="1">
      <c r="A289" s="72" t="s">
        <v>64</v>
      </c>
      <c r="B289" s="73">
        <v>9999</v>
      </c>
      <c r="C289" s="74">
        <f>SUM(C284,C288)</f>
        <v>71064</v>
      </c>
      <c r="D289" s="74">
        <f>SUM(D284,D288)</f>
        <v>361489</v>
      </c>
      <c r="E289" s="74">
        <f>SUM(E284,E288)</f>
        <v>361489</v>
      </c>
      <c r="F289" s="74">
        <f>SUM(F284,F288)</f>
        <v>157863</v>
      </c>
    </row>
    <row r="290" spans="1:6" s="56" customFormat="1" ht="12" customHeight="1">
      <c r="A290" s="72"/>
      <c r="B290" s="73"/>
      <c r="C290" s="74"/>
      <c r="D290" s="74"/>
      <c r="E290" s="74"/>
      <c r="F290" s="74"/>
    </row>
    <row r="291" spans="1:6" s="56" customFormat="1" ht="12" customHeight="1">
      <c r="A291" s="72" t="s">
        <v>65</v>
      </c>
      <c r="B291" s="73" t="s">
        <v>66</v>
      </c>
      <c r="C291" s="74">
        <v>54037</v>
      </c>
      <c r="D291" s="74">
        <v>0</v>
      </c>
      <c r="E291" s="74">
        <v>0</v>
      </c>
      <c r="F291" s="74">
        <v>0</v>
      </c>
    </row>
    <row r="292" spans="1:6" s="56" customFormat="1" ht="12" customHeight="1">
      <c r="A292" s="72"/>
      <c r="B292" s="73"/>
      <c r="C292" s="74"/>
      <c r="D292" s="74"/>
      <c r="E292" s="74"/>
      <c r="F292" s="74"/>
    </row>
    <row r="293" spans="1:6" s="108" customFormat="1" ht="12" customHeight="1">
      <c r="A293" s="79" t="s">
        <v>69</v>
      </c>
      <c r="B293" s="80"/>
      <c r="C293" s="101">
        <f>SUM(C289,C291)</f>
        <v>125101</v>
      </c>
      <c r="D293" s="101">
        <f>SUM(D289,D291)</f>
        <v>361489</v>
      </c>
      <c r="E293" s="101">
        <f>SUM(E289,E291)</f>
        <v>361489</v>
      </c>
      <c r="F293" s="101">
        <f>SUM(F289,F291)</f>
        <v>157863</v>
      </c>
    </row>
    <row r="294" spans="1:6" s="108" customFormat="1" ht="12" customHeight="1">
      <c r="A294" s="79"/>
      <c r="B294" s="80"/>
      <c r="C294" s="101"/>
      <c r="D294" s="101"/>
      <c r="E294" s="81"/>
      <c r="F294" s="81"/>
    </row>
    <row r="295" spans="1:6" s="107" customFormat="1" ht="12" customHeight="1">
      <c r="A295" s="79" t="s">
        <v>70</v>
      </c>
      <c r="B295" s="80"/>
      <c r="C295" s="101"/>
      <c r="D295" s="102"/>
      <c r="E295" s="102"/>
      <c r="F295" s="102"/>
    </row>
    <row r="296" spans="1:6" ht="12" customHeight="1">
      <c r="A296" s="72" t="s">
        <v>71</v>
      </c>
      <c r="B296" s="73" t="s">
        <v>72</v>
      </c>
      <c r="C296" s="74"/>
      <c r="D296" s="75"/>
      <c r="E296" s="75"/>
      <c r="F296" s="75"/>
    </row>
    <row r="297" spans="1:6" ht="12" customHeight="1">
      <c r="A297" s="76"/>
      <c r="B297" s="77"/>
      <c r="C297" s="74"/>
      <c r="D297" s="75"/>
      <c r="E297" s="75"/>
      <c r="F297" s="75"/>
    </row>
    <row r="298" spans="1:6" s="56" customFormat="1" ht="12" customHeight="1">
      <c r="A298" s="72" t="s">
        <v>73</v>
      </c>
      <c r="B298" s="73">
        <v>5500</v>
      </c>
      <c r="C298" s="74"/>
      <c r="D298" s="74">
        <v>35000</v>
      </c>
      <c r="E298" s="74">
        <v>35000</v>
      </c>
      <c r="F298" s="78"/>
    </row>
    <row r="299" spans="1:6" s="56" customFormat="1" ht="12" customHeight="1">
      <c r="A299" s="72" t="s">
        <v>74</v>
      </c>
      <c r="B299" s="73">
        <v>9999</v>
      </c>
      <c r="C299" s="78">
        <v>0</v>
      </c>
      <c r="D299" s="78">
        <v>35000</v>
      </c>
      <c r="E299" s="78">
        <v>35000</v>
      </c>
      <c r="F299" s="78">
        <v>0</v>
      </c>
    </row>
    <row r="300" spans="1:6" s="56" customFormat="1" ht="12" customHeight="1">
      <c r="A300" s="72"/>
      <c r="B300" s="73"/>
      <c r="C300" s="78"/>
      <c r="D300" s="78"/>
      <c r="E300" s="78"/>
      <c r="F300" s="78"/>
    </row>
    <row r="301" spans="1:6" s="108" customFormat="1" ht="12" customHeight="1">
      <c r="A301" s="79" t="s">
        <v>85</v>
      </c>
      <c r="B301" s="80"/>
      <c r="C301" s="81">
        <f>SUM(C299)</f>
        <v>0</v>
      </c>
      <c r="D301" s="81">
        <f>SUM(D299)</f>
        <v>35000</v>
      </c>
      <c r="E301" s="81">
        <f>SUM(E299)</f>
        <v>35000</v>
      </c>
      <c r="F301" s="81">
        <f>SUM(F299)</f>
        <v>0</v>
      </c>
    </row>
    <row r="302" spans="1:6" s="108" customFormat="1" ht="12" customHeight="1">
      <c r="A302" s="79"/>
      <c r="B302" s="80"/>
      <c r="C302" s="81"/>
      <c r="D302" s="81"/>
      <c r="E302" s="81"/>
      <c r="F302" s="81"/>
    </row>
    <row r="303" spans="1:6" s="85" customFormat="1" ht="12" customHeight="1">
      <c r="A303" s="72" t="s">
        <v>86</v>
      </c>
      <c r="B303" s="73"/>
      <c r="C303" s="86"/>
      <c r="D303" s="84"/>
      <c r="E303" s="84"/>
      <c r="F303" s="84"/>
    </row>
    <row r="304" spans="1:6" s="85" customFormat="1" ht="12" customHeight="1">
      <c r="A304" s="72" t="s">
        <v>87</v>
      </c>
      <c r="B304" s="73"/>
      <c r="C304" s="86"/>
      <c r="D304" s="84"/>
      <c r="E304" s="84"/>
      <c r="F304" s="84"/>
    </row>
    <row r="305" spans="1:6" s="85" customFormat="1" ht="12" customHeight="1">
      <c r="A305" s="72"/>
      <c r="B305" s="73"/>
      <c r="C305" s="86"/>
      <c r="D305" s="84"/>
      <c r="E305" s="84"/>
      <c r="F305" s="84"/>
    </row>
    <row r="306" spans="1:6" s="85" customFormat="1" ht="12" customHeight="1">
      <c r="A306" s="72" t="s">
        <v>88</v>
      </c>
      <c r="B306" s="73" t="s">
        <v>89</v>
      </c>
      <c r="C306" s="78">
        <v>0</v>
      </c>
      <c r="D306" s="78">
        <v>68432</v>
      </c>
      <c r="E306" s="78">
        <v>68432</v>
      </c>
      <c r="F306" s="78">
        <v>0</v>
      </c>
    </row>
    <row r="307" spans="1:6" s="85" customFormat="1" ht="12" customHeight="1">
      <c r="A307" s="76"/>
      <c r="B307" s="77"/>
      <c r="C307" s="86"/>
      <c r="D307" s="84"/>
      <c r="E307" s="84"/>
      <c r="F307" s="84"/>
    </row>
    <row r="308" spans="1:6" ht="12" customHeight="1">
      <c r="A308" s="72" t="s">
        <v>92</v>
      </c>
      <c r="B308" s="73" t="s">
        <v>93</v>
      </c>
      <c r="C308" s="74">
        <v>0</v>
      </c>
      <c r="D308" s="74">
        <v>18535</v>
      </c>
      <c r="E308" s="74">
        <v>18535</v>
      </c>
      <c r="F308" s="74">
        <v>19000</v>
      </c>
    </row>
    <row r="309" spans="1:6" s="56" customFormat="1" ht="12" customHeight="1">
      <c r="A309" s="72"/>
      <c r="B309" s="73"/>
      <c r="C309" s="74"/>
      <c r="D309" s="74"/>
      <c r="E309" s="74"/>
      <c r="F309" s="74"/>
    </row>
    <row r="310" spans="1:6" s="107" customFormat="1" ht="12" customHeight="1">
      <c r="A310" s="79" t="s">
        <v>187</v>
      </c>
      <c r="B310" s="80" t="s">
        <v>188</v>
      </c>
      <c r="C310" s="101"/>
      <c r="D310" s="90"/>
      <c r="E310" s="102"/>
      <c r="F310" s="102"/>
    </row>
    <row r="311" spans="1:6" s="56" customFormat="1" ht="12" customHeight="1">
      <c r="A311" s="72" t="s">
        <v>62</v>
      </c>
      <c r="B311" s="73">
        <v>5200</v>
      </c>
      <c r="C311" s="86"/>
      <c r="D311" s="86">
        <v>11280</v>
      </c>
      <c r="E311" s="86">
        <v>11280</v>
      </c>
      <c r="F311" s="78"/>
    </row>
    <row r="312" spans="1:6" s="56" customFormat="1" ht="12" customHeight="1">
      <c r="A312" s="72" t="s">
        <v>63</v>
      </c>
      <c r="B312" s="73"/>
      <c r="C312" s="74">
        <f aca="true" t="shared" si="0" ref="C312:F313">SUM(C311)</f>
        <v>0</v>
      </c>
      <c r="D312" s="74">
        <f t="shared" si="0"/>
        <v>11280</v>
      </c>
      <c r="E312" s="74">
        <f t="shared" si="0"/>
        <v>11280</v>
      </c>
      <c r="F312" s="74">
        <f t="shared" si="0"/>
        <v>0</v>
      </c>
    </row>
    <row r="313" spans="1:6" s="56" customFormat="1" ht="12" customHeight="1">
      <c r="A313" s="72" t="s">
        <v>64</v>
      </c>
      <c r="B313" s="73">
        <v>9999</v>
      </c>
      <c r="C313" s="74">
        <f t="shared" si="0"/>
        <v>0</v>
      </c>
      <c r="D313" s="74">
        <f t="shared" si="0"/>
        <v>11280</v>
      </c>
      <c r="E313" s="74">
        <f t="shared" si="0"/>
        <v>11280</v>
      </c>
      <c r="F313" s="74">
        <f t="shared" si="0"/>
        <v>0</v>
      </c>
    </row>
    <row r="314" spans="1:6" s="56" customFormat="1" ht="12" customHeight="1">
      <c r="A314" s="72"/>
      <c r="B314" s="73"/>
      <c r="C314" s="74"/>
      <c r="D314" s="74"/>
      <c r="E314" s="74"/>
      <c r="F314" s="74"/>
    </row>
    <row r="315" spans="1:6" s="56" customFormat="1" ht="12" customHeight="1">
      <c r="A315" s="72" t="s">
        <v>291</v>
      </c>
      <c r="B315" s="73"/>
      <c r="C315" s="74">
        <f>SUM(C306,C308,C313)</f>
        <v>0</v>
      </c>
      <c r="D315" s="74">
        <f>SUM(D306,D308,D313)</f>
        <v>98247</v>
      </c>
      <c r="E315" s="74">
        <f>SUM(E306,E308,E313)</f>
        <v>98247</v>
      </c>
      <c r="F315" s="74">
        <f>SUM(F306,F308,F313)</f>
        <v>19000</v>
      </c>
    </row>
    <row r="316" spans="1:6" s="56" customFormat="1" ht="12" customHeight="1">
      <c r="A316" s="72"/>
      <c r="B316" s="73"/>
      <c r="C316" s="74"/>
      <c r="D316" s="74"/>
      <c r="E316" s="74"/>
      <c r="F316" s="74"/>
    </row>
    <row r="317" spans="1:6" s="83" customFormat="1" ht="12" customHeight="1">
      <c r="A317" s="72" t="s">
        <v>95</v>
      </c>
      <c r="B317" s="73"/>
      <c r="C317" s="78">
        <f>SUM(C315)</f>
        <v>0</v>
      </c>
      <c r="D317" s="78">
        <f>SUM(D315)</f>
        <v>98247</v>
      </c>
      <c r="E317" s="78">
        <f>SUM(E315)</f>
        <v>98247</v>
      </c>
      <c r="F317" s="78">
        <f>SUM(F315)</f>
        <v>19000</v>
      </c>
    </row>
    <row r="318" spans="1:6" s="83" customFormat="1" ht="12" customHeight="1">
      <c r="A318" s="72"/>
      <c r="B318" s="73"/>
      <c r="C318" s="78"/>
      <c r="D318" s="78"/>
      <c r="E318" s="78"/>
      <c r="F318" s="78"/>
    </row>
    <row r="319" spans="1:6" s="83" customFormat="1" ht="12" customHeight="1">
      <c r="A319" s="72"/>
      <c r="B319" s="73"/>
      <c r="C319" s="78"/>
      <c r="D319" s="78"/>
      <c r="E319" s="78"/>
      <c r="F319" s="78"/>
    </row>
    <row r="320" spans="1:6" s="104" customFormat="1" ht="12" customHeight="1">
      <c r="A320" s="79" t="s">
        <v>96</v>
      </c>
      <c r="B320" s="80"/>
      <c r="C320" s="128"/>
      <c r="D320" s="129"/>
      <c r="E320" s="130"/>
      <c r="F320" s="130"/>
    </row>
    <row r="321" spans="1:6" s="104" customFormat="1" ht="12" customHeight="1">
      <c r="A321" s="79" t="s">
        <v>101</v>
      </c>
      <c r="B321" s="80"/>
      <c r="C321" s="128"/>
      <c r="D321" s="129"/>
      <c r="E321" s="130"/>
      <c r="F321" s="130"/>
    </row>
    <row r="322" spans="1:6" s="107" customFormat="1" ht="12" customHeight="1">
      <c r="A322" s="79" t="s">
        <v>106</v>
      </c>
      <c r="B322" s="80" t="s">
        <v>107</v>
      </c>
      <c r="C322" s="74">
        <v>0</v>
      </c>
      <c r="D322" s="74">
        <v>17200</v>
      </c>
      <c r="E322" s="74">
        <v>17200</v>
      </c>
      <c r="F322" s="74">
        <v>0</v>
      </c>
    </row>
    <row r="323" spans="1:6" s="108" customFormat="1" ht="12" customHeight="1">
      <c r="A323" s="79" t="s">
        <v>62</v>
      </c>
      <c r="B323" s="80">
        <v>5200</v>
      </c>
      <c r="C323" s="128">
        <v>7450</v>
      </c>
      <c r="D323" s="128">
        <v>7190</v>
      </c>
      <c r="E323" s="128">
        <v>7190</v>
      </c>
      <c r="F323" s="81"/>
    </row>
    <row r="324" spans="1:6" s="108" customFormat="1" ht="12" customHeight="1">
      <c r="A324" s="79" t="s">
        <v>63</v>
      </c>
      <c r="B324" s="80"/>
      <c r="C324" s="101">
        <f>SUM(C323)</f>
        <v>7450</v>
      </c>
      <c r="D324" s="101">
        <f>SUM(D323)</f>
        <v>7190</v>
      </c>
      <c r="E324" s="101">
        <f>SUM(E323)</f>
        <v>7190</v>
      </c>
      <c r="F324" s="101">
        <f>SUM(F323)</f>
        <v>0</v>
      </c>
    </row>
    <row r="325" spans="1:6" s="108" customFormat="1" ht="12" customHeight="1">
      <c r="A325" s="79" t="s">
        <v>64</v>
      </c>
      <c r="B325" s="80">
        <v>9999</v>
      </c>
      <c r="C325" s="101">
        <f>SUM(C322,C324)</f>
        <v>7450</v>
      </c>
      <c r="D325" s="101">
        <f>SUM(D322,D324)</f>
        <v>24390</v>
      </c>
      <c r="E325" s="101">
        <f>SUM(E322,E324)</f>
        <v>24390</v>
      </c>
      <c r="F325" s="101">
        <f>SUM(F322,F324)</f>
        <v>0</v>
      </c>
    </row>
    <row r="326" spans="1:6" s="108" customFormat="1" ht="12" customHeight="1">
      <c r="A326" s="79"/>
      <c r="B326" s="80"/>
      <c r="C326" s="101"/>
      <c r="D326" s="101"/>
      <c r="E326" s="101"/>
      <c r="F326" s="101"/>
    </row>
    <row r="327" spans="1:6" s="104" customFormat="1" ht="12" customHeight="1">
      <c r="A327" s="79" t="s">
        <v>292</v>
      </c>
      <c r="B327" s="80"/>
      <c r="C327" s="101">
        <f>SUM(C325)</f>
        <v>7450</v>
      </c>
      <c r="D327" s="101">
        <f>SUM(D325)</f>
        <v>24390</v>
      </c>
      <c r="E327" s="101">
        <f>SUM(E325)</f>
        <v>24390</v>
      </c>
      <c r="F327" s="101">
        <f>SUM(F325)</f>
        <v>0</v>
      </c>
    </row>
    <row r="328" spans="1:6" s="104" customFormat="1" ht="12" customHeight="1">
      <c r="A328" s="79"/>
      <c r="B328" s="80"/>
      <c r="C328" s="128"/>
      <c r="D328" s="129"/>
      <c r="E328" s="130"/>
      <c r="F328" s="130"/>
    </row>
    <row r="329" spans="1:6" s="104" customFormat="1" ht="12" customHeight="1">
      <c r="A329" s="79" t="s">
        <v>109</v>
      </c>
      <c r="B329" s="80"/>
      <c r="C329" s="101">
        <f>SUM(C327)</f>
        <v>7450</v>
      </c>
      <c r="D329" s="101">
        <f>SUM(D327)</f>
        <v>24390</v>
      </c>
      <c r="E329" s="101">
        <f>SUM(E327)</f>
        <v>24390</v>
      </c>
      <c r="F329" s="101">
        <f>SUM(F327)</f>
        <v>0</v>
      </c>
    </row>
    <row r="330" spans="1:6" s="104" customFormat="1" ht="12" customHeight="1">
      <c r="A330" s="79"/>
      <c r="B330" s="80"/>
      <c r="C330" s="101"/>
      <c r="D330" s="101"/>
      <c r="E330" s="81"/>
      <c r="F330" s="81"/>
    </row>
    <row r="331" spans="1:6" s="85" customFormat="1" ht="12" customHeight="1">
      <c r="A331" s="72" t="s">
        <v>110</v>
      </c>
      <c r="B331" s="73"/>
      <c r="C331" s="86"/>
      <c r="D331" s="84"/>
      <c r="E331" s="84"/>
      <c r="F331" s="84"/>
    </row>
    <row r="332" spans="1:6" s="85" customFormat="1" ht="12" customHeight="1">
      <c r="A332" s="72" t="s">
        <v>111</v>
      </c>
      <c r="B332" s="73"/>
      <c r="C332" s="86"/>
      <c r="D332" s="84"/>
      <c r="E332" s="84"/>
      <c r="F332" s="84"/>
    </row>
    <row r="333" spans="1:6" s="85" customFormat="1" ht="12" customHeight="1">
      <c r="A333" s="72" t="s">
        <v>112</v>
      </c>
      <c r="B333" s="73" t="s">
        <v>113</v>
      </c>
      <c r="C333" s="82">
        <v>0</v>
      </c>
      <c r="D333" s="82">
        <v>15919</v>
      </c>
      <c r="E333" s="82">
        <v>15919</v>
      </c>
      <c r="F333" s="82">
        <v>0</v>
      </c>
    </row>
    <row r="334" spans="1:6" s="83" customFormat="1" ht="12" customHeight="1">
      <c r="A334" s="72"/>
      <c r="B334" s="73"/>
      <c r="C334" s="86"/>
      <c r="D334" s="82"/>
      <c r="E334" s="82"/>
      <c r="F334" s="82"/>
    </row>
    <row r="335" spans="1:6" s="83" customFormat="1" ht="12" customHeight="1">
      <c r="A335" s="72" t="s">
        <v>289</v>
      </c>
      <c r="B335" s="73"/>
      <c r="C335" s="82">
        <f>SUM(C333)</f>
        <v>0</v>
      </c>
      <c r="D335" s="82">
        <f>SUM(D333)</f>
        <v>15919</v>
      </c>
      <c r="E335" s="82">
        <f>SUM(E333)</f>
        <v>15919</v>
      </c>
      <c r="F335" s="82">
        <f>SUM(F333)</f>
        <v>0</v>
      </c>
    </row>
    <row r="336" spans="1:6" s="83" customFormat="1" ht="12" customHeight="1">
      <c r="A336" s="72"/>
      <c r="B336" s="73"/>
      <c r="C336" s="86"/>
      <c r="D336" s="82"/>
      <c r="E336" s="82"/>
      <c r="F336" s="82"/>
    </row>
    <row r="337" spans="1:6" s="83" customFormat="1" ht="12" customHeight="1">
      <c r="A337" s="72" t="s">
        <v>115</v>
      </c>
      <c r="B337" s="73"/>
      <c r="C337" s="82">
        <f>SUM(C335)</f>
        <v>0</v>
      </c>
      <c r="D337" s="82">
        <f>SUM(D335)</f>
        <v>15919</v>
      </c>
      <c r="E337" s="82">
        <f>SUM(E335)</f>
        <v>15919</v>
      </c>
      <c r="F337" s="82">
        <f>SUM(F335)</f>
        <v>0</v>
      </c>
    </row>
    <row r="338" spans="1:6" s="104" customFormat="1" ht="12" customHeight="1" thickBot="1">
      <c r="A338" s="131"/>
      <c r="B338" s="132"/>
      <c r="C338" s="133"/>
      <c r="D338" s="134"/>
      <c r="E338" s="41"/>
      <c r="F338" s="41"/>
    </row>
    <row r="339" spans="1:6" s="107" customFormat="1" ht="21.75" thickTop="1">
      <c r="A339" s="135" t="s">
        <v>189</v>
      </c>
      <c r="B339" s="136"/>
      <c r="C339" s="137">
        <f>SUM(C272,C280,C293,C301,C317,C329,C337)</f>
        <v>493602</v>
      </c>
      <c r="D339" s="137">
        <f>SUM(D272,D280,D293,D301,D317,D329,D337)</f>
        <v>752769</v>
      </c>
      <c r="E339" s="137">
        <f>SUM(E272,E280,E293,E301,E317,E329,E337)</f>
        <v>742965</v>
      </c>
      <c r="F339" s="137">
        <f>SUM(F272,F280,F293,F301,F317,F329,F337)</f>
        <v>474209</v>
      </c>
    </row>
    <row r="340" spans="1:6" s="107" customFormat="1" ht="11.25">
      <c r="A340" s="138"/>
      <c r="B340" s="80"/>
      <c r="C340" s="101"/>
      <c r="D340" s="101"/>
      <c r="E340" s="101"/>
      <c r="F340" s="101"/>
    </row>
    <row r="341" spans="1:6" s="104" customFormat="1" ht="12" customHeight="1">
      <c r="A341" s="139" t="s">
        <v>190</v>
      </c>
      <c r="B341" s="140"/>
      <c r="C341" s="141"/>
      <c r="D341" s="142"/>
      <c r="E341" s="142"/>
      <c r="F341" s="142"/>
    </row>
    <row r="342" spans="1:6" s="104" customFormat="1" ht="12" customHeight="1" thickBot="1">
      <c r="A342" s="143" t="s">
        <v>191</v>
      </c>
      <c r="B342" s="144"/>
      <c r="C342" s="145">
        <f>SUM(C263,C339)</f>
        <v>12628539</v>
      </c>
      <c r="D342" s="145">
        <f>SUM(D263,D339)</f>
        <v>12417874</v>
      </c>
      <c r="E342" s="145">
        <f>SUM(E263,E339)</f>
        <v>12408070</v>
      </c>
      <c r="F342" s="145">
        <f>SUM(F263,F339)</f>
        <v>13397473</v>
      </c>
    </row>
    <row r="343" spans="1:6" s="5" customFormat="1" ht="24.75" customHeight="1" thickBot="1" thickTop="1">
      <c r="A343" s="146" t="s">
        <v>192</v>
      </c>
      <c r="B343" s="147"/>
      <c r="C343" s="148">
        <f>SUM(C117,C342)</f>
        <v>27632648</v>
      </c>
      <c r="D343" s="148">
        <f>SUM(D117,D342)</f>
        <v>30709562</v>
      </c>
      <c r="E343" s="148">
        <f>SUM(E117,E342)</f>
        <v>30119471</v>
      </c>
      <c r="F343" s="148">
        <f>SUM(F117,F342)</f>
        <v>30359944</v>
      </c>
    </row>
    <row r="344" spans="3:6" ht="12" customHeight="1" thickTop="1">
      <c r="C344" s="149"/>
      <c r="D344" s="150"/>
      <c r="E344" s="150"/>
      <c r="F344" s="150"/>
    </row>
    <row r="345" spans="3:6" ht="12" customHeight="1">
      <c r="C345" s="149"/>
      <c r="D345" s="150"/>
      <c r="E345" s="150"/>
      <c r="F345" s="150"/>
    </row>
    <row r="346" spans="3:6" ht="12" customHeight="1">
      <c r="C346" s="149"/>
      <c r="D346" s="150"/>
      <c r="E346" s="150"/>
      <c r="F346" s="150"/>
    </row>
    <row r="347" spans="3:6" ht="12" customHeight="1">
      <c r="C347" s="149"/>
      <c r="D347" s="150"/>
      <c r="E347" s="150"/>
      <c r="F347" s="150"/>
    </row>
    <row r="348" spans="3:6" ht="12" customHeight="1">
      <c r="C348" s="63"/>
      <c r="D348" s="63"/>
      <c r="E348" s="150"/>
      <c r="F348" s="150"/>
    </row>
    <row r="349" spans="4:6" ht="12" customHeight="1">
      <c r="D349" s="49" t="s">
        <v>470</v>
      </c>
      <c r="E349" s="49"/>
      <c r="F349" s="49"/>
    </row>
    <row r="350" spans="4:6" ht="12" customHeight="1">
      <c r="D350" s="49" t="s">
        <v>471</v>
      </c>
      <c r="E350" s="49"/>
      <c r="F350" s="49"/>
    </row>
    <row r="351" spans="4:6" ht="12" customHeight="1">
      <c r="D351" s="49"/>
      <c r="E351" s="49" t="s">
        <v>473</v>
      </c>
      <c r="F351" s="49"/>
    </row>
    <row r="352" spans="3:6" ht="12" customHeight="1">
      <c r="C352" s="149"/>
      <c r="D352" s="150"/>
      <c r="E352" s="150"/>
      <c r="F352" s="150"/>
    </row>
    <row r="353" s="56" customFormat="1" ht="12" customHeight="1">
      <c r="B353" s="67"/>
    </row>
    <row r="354" s="56" customFormat="1" ht="12" customHeight="1">
      <c r="B354" s="67"/>
    </row>
    <row r="355" s="56" customFormat="1" ht="12" customHeight="1">
      <c r="B355" s="67"/>
    </row>
  </sheetData>
  <printOptions horizontalCentered="1"/>
  <pageMargins left="0.15748031496062992" right="0" top="0.984251968503937" bottom="0.984251968503937" header="0.1968503937007874" footer="0.1968503937007874"/>
  <pageSetup horizontalDpi="600" verticalDpi="600" orientation="portrait" paperSize="9" scale="90" r:id="rId1"/>
  <headerFooter alignWithMargins="0">
    <oddFooter>&amp;CСтр.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6:H36"/>
  <sheetViews>
    <sheetView workbookViewId="0" topLeftCell="A1">
      <selection activeCell="E34" sqref="E34:G36"/>
    </sheetView>
  </sheetViews>
  <sheetFormatPr defaultColWidth="9.140625" defaultRowHeight="12.75"/>
  <cols>
    <col min="1" max="4" width="12.140625" style="155" customWidth="1"/>
    <col min="5" max="5" width="10.57421875" style="155" customWidth="1"/>
    <col min="6" max="6" width="14.00390625" style="155" customWidth="1"/>
    <col min="7" max="7" width="11.421875" style="155" customWidth="1"/>
    <col min="8" max="8" width="12.57421875" style="155" customWidth="1"/>
    <col min="9" max="16384" width="9.140625" style="155" customWidth="1"/>
  </cols>
  <sheetData>
    <row r="6" ht="14.25">
      <c r="F6" s="157" t="s">
        <v>295</v>
      </c>
    </row>
    <row r="7" ht="14.25">
      <c r="F7" s="186"/>
    </row>
    <row r="9" spans="1:8" s="2" customFormat="1" ht="15">
      <c r="A9" s="156" t="s">
        <v>272</v>
      </c>
      <c r="B9" s="156"/>
      <c r="C9" s="156"/>
      <c r="D9" s="156"/>
      <c r="E9" s="156"/>
      <c r="F9" s="156"/>
      <c r="G9" s="156"/>
      <c r="H9" s="156"/>
    </row>
    <row r="10" spans="1:8" s="2" customFormat="1" ht="15">
      <c r="A10" s="156"/>
      <c r="B10" s="156"/>
      <c r="C10" s="156"/>
      <c r="D10" s="156"/>
      <c r="E10" s="156"/>
      <c r="F10" s="156"/>
      <c r="G10" s="156"/>
      <c r="H10" s="156"/>
    </row>
    <row r="11" spans="1:8" s="2" customFormat="1" ht="15">
      <c r="A11" s="156" t="s">
        <v>273</v>
      </c>
      <c r="B11" s="156"/>
      <c r="C11" s="156"/>
      <c r="D11" s="156"/>
      <c r="E11" s="156"/>
      <c r="F11" s="156"/>
      <c r="G11" s="156"/>
      <c r="H11" s="156"/>
    </row>
    <row r="12" spans="1:8" s="2" customFormat="1" ht="15">
      <c r="A12" s="156" t="s">
        <v>274</v>
      </c>
      <c r="B12" s="156"/>
      <c r="C12" s="156"/>
      <c r="D12" s="156"/>
      <c r="E12" s="156"/>
      <c r="F12" s="156"/>
      <c r="G12" s="156"/>
      <c r="H12" s="156"/>
    </row>
    <row r="13" spans="1:8" s="2" customFormat="1" ht="15">
      <c r="A13" s="156" t="s">
        <v>185</v>
      </c>
      <c r="B13" s="156"/>
      <c r="C13" s="156"/>
      <c r="D13" s="156"/>
      <c r="E13" s="156"/>
      <c r="F13" s="156"/>
      <c r="G13" s="156"/>
      <c r="H13" s="156"/>
    </row>
    <row r="17" spans="1:8" s="153" customFormat="1" ht="14.25">
      <c r="A17" s="158"/>
      <c r="B17" s="159"/>
      <c r="C17" s="160" t="s">
        <v>179</v>
      </c>
      <c r="D17" s="159"/>
      <c r="E17" s="161"/>
      <c r="F17" s="42" t="s">
        <v>4</v>
      </c>
      <c r="G17" s="42" t="s">
        <v>6</v>
      </c>
      <c r="H17" s="42" t="s">
        <v>7</v>
      </c>
    </row>
    <row r="18" spans="1:8" s="153" customFormat="1" ht="14.25">
      <c r="A18" s="162"/>
      <c r="B18" s="163"/>
      <c r="C18" s="163"/>
      <c r="D18" s="163"/>
      <c r="E18" s="164"/>
      <c r="F18" s="48" t="s">
        <v>275</v>
      </c>
      <c r="G18" s="48">
        <v>2004</v>
      </c>
      <c r="H18" s="48">
        <v>2005</v>
      </c>
    </row>
    <row r="19" spans="1:8" ht="26.25" customHeight="1">
      <c r="A19" s="165" t="s">
        <v>276</v>
      </c>
      <c r="B19" s="166"/>
      <c r="C19" s="166"/>
      <c r="D19" s="166"/>
      <c r="E19" s="167"/>
      <c r="F19" s="168">
        <v>361051</v>
      </c>
      <c r="G19" s="168">
        <v>206738</v>
      </c>
      <c r="H19" s="187">
        <v>297346</v>
      </c>
    </row>
    <row r="20" spans="1:8" ht="26.25" customHeight="1">
      <c r="A20" s="165" t="s">
        <v>277</v>
      </c>
      <c r="B20" s="166"/>
      <c r="C20" s="166"/>
      <c r="D20" s="166"/>
      <c r="E20" s="167"/>
      <c r="F20" s="168">
        <v>0</v>
      </c>
      <c r="G20" s="168">
        <v>1182</v>
      </c>
      <c r="H20" s="187">
        <v>0</v>
      </c>
    </row>
    <row r="21" spans="1:8" ht="26.25" customHeight="1">
      <c r="A21" s="165" t="s">
        <v>278</v>
      </c>
      <c r="B21" s="166"/>
      <c r="C21" s="166"/>
      <c r="D21" s="166"/>
      <c r="E21" s="167"/>
      <c r="F21" s="168">
        <v>125101</v>
      </c>
      <c r="G21" s="168">
        <v>361489</v>
      </c>
      <c r="H21" s="187">
        <v>157863</v>
      </c>
    </row>
    <row r="22" spans="1:8" ht="26.25" customHeight="1">
      <c r="A22" s="165" t="s">
        <v>279</v>
      </c>
      <c r="B22" s="166"/>
      <c r="C22" s="166"/>
      <c r="D22" s="166"/>
      <c r="E22" s="167"/>
      <c r="F22" s="168">
        <v>0</v>
      </c>
      <c r="G22" s="168">
        <v>35000</v>
      </c>
      <c r="H22" s="187">
        <v>0</v>
      </c>
    </row>
    <row r="23" spans="1:8" ht="26.25" customHeight="1">
      <c r="A23" s="165" t="s">
        <v>280</v>
      </c>
      <c r="B23" s="166"/>
      <c r="C23" s="166"/>
      <c r="D23" s="166"/>
      <c r="E23" s="167"/>
      <c r="F23" s="168">
        <v>0</v>
      </c>
      <c r="G23" s="168">
        <v>98247</v>
      </c>
      <c r="H23" s="187">
        <v>19000</v>
      </c>
    </row>
    <row r="24" spans="1:8" ht="26.25" customHeight="1">
      <c r="A24" s="165" t="s">
        <v>281</v>
      </c>
      <c r="B24" s="166"/>
      <c r="C24" s="166"/>
      <c r="D24" s="166"/>
      <c r="E24" s="167"/>
      <c r="F24" s="168">
        <v>7450</v>
      </c>
      <c r="G24" s="168">
        <v>24390</v>
      </c>
      <c r="H24" s="187">
        <v>0</v>
      </c>
    </row>
    <row r="25" spans="1:8" ht="26.25" customHeight="1">
      <c r="A25" s="165" t="s">
        <v>282</v>
      </c>
      <c r="B25" s="166"/>
      <c r="C25" s="166"/>
      <c r="D25" s="166"/>
      <c r="E25" s="167"/>
      <c r="F25" s="168">
        <v>0</v>
      </c>
      <c r="G25" s="168">
        <v>15919</v>
      </c>
      <c r="H25" s="187">
        <v>0</v>
      </c>
    </row>
    <row r="26" spans="1:8" s="153" customFormat="1" ht="26.25" customHeight="1">
      <c r="A26" s="165" t="s">
        <v>283</v>
      </c>
      <c r="B26" s="169"/>
      <c r="C26" s="169"/>
      <c r="D26" s="169"/>
      <c r="E26" s="170"/>
      <c r="F26" s="171">
        <f>SUM(F19:F25)</f>
        <v>493602</v>
      </c>
      <c r="G26" s="171">
        <f>SUM(G19:G25)</f>
        <v>742965</v>
      </c>
      <c r="H26" s="171">
        <f>SUM(H19:H25)</f>
        <v>474209</v>
      </c>
    </row>
    <row r="34" spans="5:7" s="153" customFormat="1" ht="14.25">
      <c r="E34" s="49" t="s">
        <v>470</v>
      </c>
      <c r="F34" s="49"/>
      <c r="G34" s="49"/>
    </row>
    <row r="35" spans="5:7" s="153" customFormat="1" ht="14.25">
      <c r="E35" s="49" t="s">
        <v>471</v>
      </c>
      <c r="F35" s="49"/>
      <c r="G35" s="49"/>
    </row>
    <row r="36" spans="5:7" s="153" customFormat="1" ht="14.25">
      <c r="E36" s="49"/>
      <c r="F36" s="49" t="s">
        <v>473</v>
      </c>
      <c r="G36" s="49"/>
    </row>
  </sheetData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selection activeCell="C37" sqref="C37:E39"/>
    </sheetView>
  </sheetViews>
  <sheetFormatPr defaultColWidth="9.140625" defaultRowHeight="12.75"/>
  <cols>
    <col min="1" max="1" width="5.28125" style="35" customWidth="1"/>
    <col min="2" max="2" width="36.8515625" style="35" customWidth="1"/>
    <col min="3" max="3" width="12.7109375" style="35" customWidth="1"/>
    <col min="4" max="4" width="13.57421875" style="35" customWidth="1"/>
    <col min="5" max="5" width="12.00390625" style="35" customWidth="1"/>
    <col min="6" max="6" width="12.28125" style="35" customWidth="1"/>
    <col min="7" max="16384" width="9.140625" style="35" customWidth="1"/>
  </cols>
  <sheetData>
    <row r="1" ht="12.75">
      <c r="C1" s="5" t="s">
        <v>331</v>
      </c>
    </row>
    <row r="6" spans="1:5" ht="15">
      <c r="A6" s="319" t="s">
        <v>296</v>
      </c>
      <c r="B6" s="319"/>
      <c r="C6" s="319"/>
      <c r="D6" s="319"/>
      <c r="E6" s="4"/>
    </row>
    <row r="8" spans="1:4" ht="12.75">
      <c r="A8" s="318" t="s">
        <v>297</v>
      </c>
      <c r="B8" s="318"/>
      <c r="C8" s="318"/>
      <c r="D8" s="318"/>
    </row>
    <row r="9" spans="1:4" ht="12.75">
      <c r="A9" s="318" t="s">
        <v>333</v>
      </c>
      <c r="B9" s="318"/>
      <c r="C9" s="318"/>
      <c r="D9" s="318"/>
    </row>
    <row r="10" spans="1:4" ht="12.75">
      <c r="A10" s="318" t="s">
        <v>332</v>
      </c>
      <c r="B10" s="318"/>
      <c r="C10" s="318"/>
      <c r="D10" s="318"/>
    </row>
    <row r="11" spans="1:4" ht="12.75">
      <c r="A11" s="318" t="s">
        <v>330</v>
      </c>
      <c r="B11" s="318"/>
      <c r="C11" s="318"/>
      <c r="D11" s="318"/>
    </row>
    <row r="13" ht="13.5" thickBot="1"/>
    <row r="14" spans="1:4" ht="12.75">
      <c r="A14" s="189" t="s">
        <v>298</v>
      </c>
      <c r="B14" s="173" t="s">
        <v>299</v>
      </c>
      <c r="C14" s="173" t="s">
        <v>196</v>
      </c>
      <c r="D14" s="190" t="s">
        <v>197</v>
      </c>
    </row>
    <row r="15" spans="1:6" ht="12.75">
      <c r="A15" s="191" t="s">
        <v>300</v>
      </c>
      <c r="B15" s="18" t="s">
        <v>301</v>
      </c>
      <c r="C15" s="192"/>
      <c r="D15" s="193"/>
      <c r="E15" s="13"/>
      <c r="F15" s="13"/>
    </row>
    <row r="16" spans="1:4" ht="13.5" thickBot="1">
      <c r="A16" s="194">
        <v>1</v>
      </c>
      <c r="B16" s="195">
        <v>2</v>
      </c>
      <c r="C16" s="195">
        <v>3</v>
      </c>
      <c r="D16" s="196">
        <v>4</v>
      </c>
    </row>
    <row r="17" spans="1:4" ht="12.75">
      <c r="A17" s="197" t="s">
        <v>302</v>
      </c>
      <c r="B17" s="198" t="s">
        <v>303</v>
      </c>
      <c r="C17" s="37"/>
      <c r="D17" s="199"/>
    </row>
    <row r="18" spans="1:4" ht="12.75">
      <c r="A18" s="191"/>
      <c r="B18" s="200" t="s">
        <v>304</v>
      </c>
      <c r="C18" s="40">
        <f>SUM(C21,C24,C28)</f>
        <v>1683844</v>
      </c>
      <c r="D18" s="201">
        <f>SUM(D21,D24,D28)</f>
        <v>875000</v>
      </c>
    </row>
    <row r="19" spans="1:4" ht="12.75">
      <c r="A19" s="174" t="s">
        <v>305</v>
      </c>
      <c r="B19" s="202" t="s">
        <v>306</v>
      </c>
      <c r="C19" s="33"/>
      <c r="D19" s="203"/>
    </row>
    <row r="20" spans="1:4" ht="12.75">
      <c r="A20" s="174"/>
      <c r="B20" s="202" t="s">
        <v>307</v>
      </c>
      <c r="C20" s="37"/>
      <c r="D20" s="199"/>
    </row>
    <row r="21" spans="1:4" ht="12.75">
      <c r="A21" s="204"/>
      <c r="B21" s="205" t="s">
        <v>308</v>
      </c>
      <c r="C21" s="40">
        <v>0</v>
      </c>
      <c r="D21" s="201">
        <v>0</v>
      </c>
    </row>
    <row r="22" spans="1:4" ht="12.75">
      <c r="A22" s="206" t="s">
        <v>309</v>
      </c>
      <c r="B22" s="207" t="s">
        <v>310</v>
      </c>
      <c r="C22" s="208"/>
      <c r="D22" s="209"/>
    </row>
    <row r="23" spans="1:4" ht="12.75">
      <c r="A23" s="174"/>
      <c r="B23" s="202" t="s">
        <v>311</v>
      </c>
      <c r="C23" s="202"/>
      <c r="D23" s="272"/>
    </row>
    <row r="24" spans="1:4" ht="12.75">
      <c r="A24" s="204"/>
      <c r="B24" s="205" t="s">
        <v>312</v>
      </c>
      <c r="C24" s="37">
        <v>916434</v>
      </c>
      <c r="D24" s="199">
        <v>200000</v>
      </c>
    </row>
    <row r="25" spans="1:4" ht="12.75">
      <c r="A25" s="206"/>
      <c r="B25" s="207"/>
      <c r="C25" s="208"/>
      <c r="D25" s="209"/>
    </row>
    <row r="26" spans="1:4" ht="12.75">
      <c r="A26" s="174" t="s">
        <v>313</v>
      </c>
      <c r="B26" s="202" t="s">
        <v>314</v>
      </c>
      <c r="C26" s="37"/>
      <c r="D26" s="199"/>
    </row>
    <row r="27" spans="1:4" ht="12.75">
      <c r="A27" s="174"/>
      <c r="B27" s="202" t="s">
        <v>315</v>
      </c>
      <c r="C27" s="37"/>
      <c r="D27" s="199"/>
    </row>
    <row r="28" spans="1:4" ht="12.75">
      <c r="A28" s="174"/>
      <c r="B28" s="202" t="s">
        <v>316</v>
      </c>
      <c r="C28" s="210">
        <v>767410</v>
      </c>
      <c r="D28" s="211">
        <v>675000</v>
      </c>
    </row>
    <row r="29" spans="1:4" ht="13.5" thickBot="1">
      <c r="A29" s="204"/>
      <c r="B29" s="205"/>
      <c r="C29" s="40"/>
      <c r="D29" s="201"/>
    </row>
    <row r="30" spans="1:4" ht="21" customHeight="1" thickBot="1" thickTop="1">
      <c r="A30" s="212"/>
      <c r="B30" s="213" t="s">
        <v>317</v>
      </c>
      <c r="C30" s="214">
        <f>SUM(C18)</f>
        <v>1683844</v>
      </c>
      <c r="D30" s="273">
        <f>SUM(D18)</f>
        <v>875000</v>
      </c>
    </row>
    <row r="31" spans="1:4" ht="12.75">
      <c r="A31" s="172"/>
      <c r="C31" s="154"/>
      <c r="D31" s="154"/>
    </row>
    <row r="32" spans="1:4" ht="12.75">
      <c r="A32" s="172"/>
      <c r="C32" s="154"/>
      <c r="D32" s="154"/>
    </row>
    <row r="33" spans="1:4" ht="12.75">
      <c r="A33" s="172"/>
      <c r="C33" s="154"/>
      <c r="D33" s="154"/>
    </row>
    <row r="34" spans="1:4" ht="12.75">
      <c r="A34" s="172"/>
      <c r="C34" s="154"/>
      <c r="D34" s="154"/>
    </row>
    <row r="35" s="5" customFormat="1" ht="12.75"/>
    <row r="36" s="5" customFormat="1" ht="12.75"/>
    <row r="37" spans="2:5" s="5" customFormat="1" ht="12.75">
      <c r="B37" s="215"/>
      <c r="C37" s="49" t="s">
        <v>470</v>
      </c>
      <c r="D37" s="49"/>
      <c r="E37" s="49"/>
    </row>
    <row r="38" spans="2:5" ht="12.75">
      <c r="B38" s="216"/>
      <c r="C38" s="49" t="s">
        <v>471</v>
      </c>
      <c r="D38" s="49"/>
      <c r="E38" s="49"/>
    </row>
    <row r="39" spans="3:5" ht="12.75">
      <c r="C39" s="49"/>
      <c r="D39" s="49" t="s">
        <v>473</v>
      </c>
      <c r="E39" s="49"/>
    </row>
    <row r="46" ht="12.75" hidden="1">
      <c r="B46" s="5" t="s">
        <v>318</v>
      </c>
    </row>
    <row r="47" spans="2:4" ht="12.75" hidden="1">
      <c r="B47" s="35" t="s">
        <v>319</v>
      </c>
      <c r="C47" s="35">
        <v>20000</v>
      </c>
      <c r="D47" s="35">
        <v>20233</v>
      </c>
    </row>
    <row r="48" spans="2:4" ht="12.75" hidden="1">
      <c r="B48" s="35" t="s">
        <v>320</v>
      </c>
      <c r="C48" s="35">
        <v>200</v>
      </c>
      <c r="D48" s="35">
        <v>667</v>
      </c>
    </row>
    <row r="49" spans="2:4" ht="12.75" hidden="1">
      <c r="B49" s="35" t="s">
        <v>321</v>
      </c>
      <c r="C49" s="35">
        <v>0</v>
      </c>
      <c r="D49" s="35">
        <v>0</v>
      </c>
    </row>
    <row r="50" spans="2:4" ht="12.75" hidden="1">
      <c r="B50" s="35" t="s">
        <v>195</v>
      </c>
      <c r="C50" s="35">
        <v>250</v>
      </c>
      <c r="D50" s="35">
        <v>277</v>
      </c>
    </row>
    <row r="51" spans="2:4" ht="12.75" hidden="1">
      <c r="B51" s="35" t="s">
        <v>322</v>
      </c>
      <c r="C51" s="35">
        <v>8000</v>
      </c>
      <c r="D51" s="35">
        <v>8900</v>
      </c>
    </row>
    <row r="52" spans="2:4" ht="12.75" hidden="1">
      <c r="B52" s="35" t="s">
        <v>323</v>
      </c>
      <c r="C52" s="35">
        <v>19900</v>
      </c>
      <c r="D52" s="35">
        <v>19000</v>
      </c>
    </row>
    <row r="53" spans="2:4" ht="12.75" hidden="1">
      <c r="B53" s="35" t="s">
        <v>324</v>
      </c>
      <c r="C53" s="217">
        <v>3000</v>
      </c>
      <c r="D53" s="217">
        <v>5000</v>
      </c>
    </row>
    <row r="54" spans="3:4" ht="13.5" hidden="1" thickBot="1">
      <c r="C54" s="152">
        <f>SUM(C47:C53)</f>
        <v>51350</v>
      </c>
      <c r="D54" s="152">
        <f>SUM(D47:D53)</f>
        <v>54077</v>
      </c>
    </row>
    <row r="55" ht="12.75" hidden="1"/>
    <row r="56" ht="12.75" hidden="1"/>
    <row r="57" ht="12.75" hidden="1"/>
    <row r="58" spans="2:4" ht="12.75" hidden="1">
      <c r="B58" s="35" t="s">
        <v>325</v>
      </c>
      <c r="C58" s="5">
        <f>SUM(C59:C60)</f>
        <v>-22694</v>
      </c>
      <c r="D58" s="5">
        <f>SUM(D59:D60)</f>
        <v>0</v>
      </c>
    </row>
    <row r="59" spans="2:3" ht="12.75" hidden="1">
      <c r="B59" s="35" t="s">
        <v>326</v>
      </c>
      <c r="C59" s="35">
        <v>-21249</v>
      </c>
    </row>
    <row r="60" spans="2:3" ht="12.75" hidden="1">
      <c r="B60" s="35" t="s">
        <v>327</v>
      </c>
      <c r="C60" s="35">
        <v>-1445</v>
      </c>
    </row>
    <row r="61" spans="2:4" ht="12.75" hidden="1">
      <c r="B61" s="35" t="s">
        <v>328</v>
      </c>
      <c r="C61" s="5">
        <f>SUM(C62)</f>
        <v>-72803</v>
      </c>
      <c r="D61" s="5">
        <f>SUM(D62)</f>
        <v>0</v>
      </c>
    </row>
    <row r="62" spans="2:3" ht="12.75" hidden="1">
      <c r="B62" s="35" t="s">
        <v>326</v>
      </c>
      <c r="C62" s="35">
        <v>-72803</v>
      </c>
    </row>
    <row r="63" spans="2:4" ht="12.75" hidden="1">
      <c r="B63" s="35" t="s">
        <v>329</v>
      </c>
      <c r="C63" s="5">
        <f>SUM(C64)</f>
        <v>-89282</v>
      </c>
      <c r="D63" s="5">
        <f>SUM(D64)</f>
        <v>0</v>
      </c>
    </row>
    <row r="64" spans="2:4" ht="12.75" hidden="1">
      <c r="B64" s="35" t="s">
        <v>326</v>
      </c>
      <c r="C64" s="217">
        <v>-89282</v>
      </c>
      <c r="D64" s="217"/>
    </row>
    <row r="65" spans="3:4" ht="13.5" hidden="1" thickBot="1">
      <c r="C65" s="218">
        <f>SUM(C58,C61,C63)</f>
        <v>-184779</v>
      </c>
      <c r="D65" s="218">
        <f>SUM(D58,D61,D63)</f>
        <v>0</v>
      </c>
    </row>
    <row r="66" ht="12.75" hidden="1"/>
    <row r="67" ht="12.75" hidden="1"/>
  </sheetData>
  <mergeCells count="5">
    <mergeCell ref="A11:D11"/>
    <mergeCell ref="A6:D6"/>
    <mergeCell ref="A8:D8"/>
    <mergeCell ref="A9:D9"/>
    <mergeCell ref="A10:D10"/>
  </mergeCells>
  <printOptions horizontalCentered="1"/>
  <pageMargins left="0.15748031496062992" right="0" top="0.984251968503937" bottom="0.984251968503937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2:I37"/>
  <sheetViews>
    <sheetView workbookViewId="0" topLeftCell="A4">
      <selection activeCell="E35" sqref="E35:I37"/>
    </sheetView>
  </sheetViews>
  <sheetFormatPr defaultColWidth="9.140625" defaultRowHeight="12.75"/>
  <cols>
    <col min="1" max="16384" width="9.140625" style="1" customWidth="1"/>
  </cols>
  <sheetData>
    <row r="2" ht="15">
      <c r="G2" s="5" t="s">
        <v>348</v>
      </c>
    </row>
    <row r="8" ht="15">
      <c r="E8" s="188" t="s">
        <v>334</v>
      </c>
    </row>
    <row r="9" ht="15">
      <c r="E9" s="219"/>
    </row>
    <row r="10" ht="15">
      <c r="E10" s="219" t="s">
        <v>335</v>
      </c>
    </row>
    <row r="11" ht="15">
      <c r="E11" s="219" t="s">
        <v>336</v>
      </c>
    </row>
    <row r="12" ht="15">
      <c r="E12" s="219" t="s">
        <v>347</v>
      </c>
    </row>
    <row r="18" ht="15">
      <c r="C18" s="1" t="s">
        <v>337</v>
      </c>
    </row>
    <row r="19" ht="15">
      <c r="C19" s="1" t="s">
        <v>338</v>
      </c>
    </row>
    <row r="20" ht="15">
      <c r="C20" s="1" t="s">
        <v>339</v>
      </c>
    </row>
    <row r="21" ht="15">
      <c r="C21" s="1" t="s">
        <v>340</v>
      </c>
    </row>
    <row r="22" ht="15">
      <c r="C22" s="1" t="s">
        <v>341</v>
      </c>
    </row>
    <row r="23" ht="15">
      <c r="C23" s="1" t="s">
        <v>342</v>
      </c>
    </row>
    <row r="24" ht="15">
      <c r="C24" s="1" t="s">
        <v>343</v>
      </c>
    </row>
    <row r="25" ht="15">
      <c r="C25" s="1" t="s">
        <v>344</v>
      </c>
    </row>
    <row r="26" ht="15">
      <c r="C26" s="1" t="s">
        <v>345</v>
      </c>
    </row>
    <row r="27" ht="15">
      <c r="C27" s="1" t="s">
        <v>346</v>
      </c>
    </row>
    <row r="35" spans="5:9" ht="15">
      <c r="E35" s="4" t="s">
        <v>470</v>
      </c>
      <c r="G35" s="4"/>
      <c r="H35" s="4"/>
      <c r="I35" s="4"/>
    </row>
    <row r="36" spans="5:9" ht="15">
      <c r="E36" s="4" t="s">
        <v>471</v>
      </c>
      <c r="G36" s="4"/>
      <c r="H36" s="4"/>
      <c r="I36" s="4"/>
    </row>
    <row r="37" spans="6:9" ht="15">
      <c r="F37" s="4" t="s">
        <v>474</v>
      </c>
      <c r="G37" s="4"/>
      <c r="I37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E29" sqref="E29:I31"/>
    </sheetView>
  </sheetViews>
  <sheetFormatPr defaultColWidth="9.140625" defaultRowHeight="12.75"/>
  <cols>
    <col min="1" max="1" width="6.00390625" style="35" customWidth="1"/>
    <col min="2" max="8" width="9.140625" style="35" customWidth="1"/>
    <col min="9" max="9" width="14.140625" style="35" customWidth="1"/>
    <col min="10" max="16384" width="9.140625" style="35" customWidth="1"/>
  </cols>
  <sheetData>
    <row r="1" ht="12.75">
      <c r="H1" s="5" t="s">
        <v>352</v>
      </c>
    </row>
    <row r="5" ht="15">
      <c r="G5" s="4"/>
    </row>
    <row r="6" ht="1.5" customHeight="1">
      <c r="G6" s="4"/>
    </row>
    <row r="7" s="1" customFormat="1" ht="15"/>
    <row r="8" s="1" customFormat="1" ht="15"/>
    <row r="9" s="1" customFormat="1" ht="15"/>
    <row r="10" s="1" customFormat="1" ht="15">
      <c r="B10" s="1" t="s">
        <v>353</v>
      </c>
    </row>
    <row r="11" s="1" customFormat="1" ht="15">
      <c r="A11" s="1" t="s">
        <v>354</v>
      </c>
    </row>
    <row r="12" s="1" customFormat="1" ht="15">
      <c r="A12" s="1" t="s">
        <v>349</v>
      </c>
    </row>
    <row r="13" s="1" customFormat="1" ht="15">
      <c r="A13" s="1" t="s">
        <v>475</v>
      </c>
    </row>
    <row r="14" s="1" customFormat="1" ht="15">
      <c r="A14" s="1" t="s">
        <v>476</v>
      </c>
    </row>
    <row r="15" s="1" customFormat="1" ht="15"/>
    <row r="16" s="1" customFormat="1" ht="15"/>
    <row r="17" s="1" customFormat="1" ht="15">
      <c r="D17" s="4"/>
    </row>
    <row r="18" s="1" customFormat="1" ht="15"/>
    <row r="19" s="1" customFormat="1" ht="15">
      <c r="B19" s="1" t="s">
        <v>350</v>
      </c>
    </row>
    <row r="20" s="1" customFormat="1" ht="15">
      <c r="A20" s="1" t="s">
        <v>351</v>
      </c>
    </row>
    <row r="21" s="1" customFormat="1" ht="15">
      <c r="A21" s="1" t="s">
        <v>441</v>
      </c>
    </row>
    <row r="22" s="1" customFormat="1" ht="15">
      <c r="A22" s="1" t="s">
        <v>440</v>
      </c>
    </row>
    <row r="23" s="1" customFormat="1" ht="15"/>
    <row r="24" s="1" customFormat="1" ht="15"/>
    <row r="25" s="1" customFormat="1" ht="15"/>
    <row r="26" s="1" customFormat="1" ht="15"/>
    <row r="27" s="1" customFormat="1" ht="15"/>
    <row r="28" s="4" customFormat="1" ht="15"/>
    <row r="29" spans="5:6" s="4" customFormat="1" ht="15">
      <c r="E29" s="4" t="s">
        <v>470</v>
      </c>
      <c r="F29" s="1"/>
    </row>
    <row r="30" spans="5:6" s="4" customFormat="1" ht="15">
      <c r="E30" s="4" t="s">
        <v>471</v>
      </c>
      <c r="F30" s="1"/>
    </row>
    <row r="31" spans="6:9" s="1" customFormat="1" ht="15">
      <c r="F31" s="4" t="s">
        <v>474</v>
      </c>
      <c r="G31" s="4"/>
      <c r="I31" s="4"/>
    </row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109"/>
  <sheetViews>
    <sheetView workbookViewId="0" topLeftCell="A31">
      <selection activeCell="G102" sqref="G102"/>
    </sheetView>
  </sheetViews>
  <sheetFormatPr defaultColWidth="9.140625" defaultRowHeight="12.75"/>
  <cols>
    <col min="1" max="16384" width="9.140625" style="35" customWidth="1"/>
  </cols>
  <sheetData>
    <row r="1" ht="12.75">
      <c r="H1" s="5" t="s">
        <v>438</v>
      </c>
    </row>
    <row r="4" s="29" customFormat="1" ht="14.25">
      <c r="E4" s="220" t="s">
        <v>355</v>
      </c>
    </row>
    <row r="5" s="29" customFormat="1" ht="14.25">
      <c r="E5" s="220"/>
    </row>
    <row r="6" s="29" customFormat="1" ht="14.25">
      <c r="E6" s="220" t="s">
        <v>356</v>
      </c>
    </row>
    <row r="7" s="29" customFormat="1" ht="14.25">
      <c r="E7" s="220" t="s">
        <v>357</v>
      </c>
    </row>
    <row r="8" ht="12.75">
      <c r="E8" s="13"/>
    </row>
    <row r="9" s="5" customFormat="1" ht="12.75">
      <c r="B9" s="5" t="s">
        <v>358</v>
      </c>
    </row>
    <row r="10" ht="12.75">
      <c r="C10" s="35" t="s">
        <v>359</v>
      </c>
    </row>
    <row r="12" s="5" customFormat="1" ht="12.75">
      <c r="B12" s="5" t="s">
        <v>360</v>
      </c>
    </row>
    <row r="13" ht="12.75">
      <c r="C13" s="35" t="s">
        <v>361</v>
      </c>
    </row>
    <row r="14" ht="12.75">
      <c r="C14" s="35" t="s">
        <v>362</v>
      </c>
    </row>
    <row r="15" ht="12.75">
      <c r="C15" s="35" t="s">
        <v>363</v>
      </c>
    </row>
    <row r="16" ht="12.75">
      <c r="C16" s="35" t="s">
        <v>364</v>
      </c>
    </row>
    <row r="17" ht="12.75">
      <c r="C17" s="35" t="s">
        <v>365</v>
      </c>
    </row>
    <row r="18" ht="12.75">
      <c r="C18" s="35" t="s">
        <v>366</v>
      </c>
    </row>
    <row r="19" ht="12.75">
      <c r="C19" s="35" t="s">
        <v>367</v>
      </c>
    </row>
    <row r="20" ht="12.75">
      <c r="C20" s="35" t="s">
        <v>368</v>
      </c>
    </row>
    <row r="21" ht="12.75">
      <c r="C21" s="35" t="s">
        <v>369</v>
      </c>
    </row>
    <row r="22" ht="12.75">
      <c r="C22" s="35" t="s">
        <v>370</v>
      </c>
    </row>
    <row r="23" ht="12.75">
      <c r="C23" s="35" t="s">
        <v>371</v>
      </c>
    </row>
    <row r="24" ht="12.75">
      <c r="C24" s="35" t="s">
        <v>372</v>
      </c>
    </row>
    <row r="25" ht="12.75">
      <c r="C25" s="35" t="s">
        <v>439</v>
      </c>
    </row>
    <row r="27" s="5" customFormat="1" ht="12.75">
      <c r="B27" s="5" t="s">
        <v>373</v>
      </c>
    </row>
    <row r="28" ht="12.75">
      <c r="C28" s="35" t="s">
        <v>374</v>
      </c>
    </row>
    <row r="29" ht="12.75">
      <c r="C29" s="35" t="s">
        <v>375</v>
      </c>
    </row>
    <row r="30" ht="12.75">
      <c r="C30" s="35" t="s">
        <v>376</v>
      </c>
    </row>
    <row r="31" ht="12.75">
      <c r="C31" s="35" t="s">
        <v>377</v>
      </c>
    </row>
    <row r="32" ht="12.75">
      <c r="C32" s="35" t="s">
        <v>378</v>
      </c>
    </row>
    <row r="33" ht="12.75">
      <c r="C33" s="35" t="s">
        <v>379</v>
      </c>
    </row>
    <row r="34" ht="12.75">
      <c r="C34" s="35" t="s">
        <v>380</v>
      </c>
    </row>
    <row r="35" ht="12.75">
      <c r="C35" s="35" t="s">
        <v>381</v>
      </c>
    </row>
    <row r="36" ht="12.75">
      <c r="C36" s="35" t="s">
        <v>382</v>
      </c>
    </row>
    <row r="37" ht="12.75">
      <c r="C37" s="35" t="s">
        <v>383</v>
      </c>
    </row>
    <row r="38" ht="12.75">
      <c r="C38" s="35" t="s">
        <v>384</v>
      </c>
    </row>
    <row r="39" ht="12.75">
      <c r="C39" s="35" t="s">
        <v>385</v>
      </c>
    </row>
    <row r="40" ht="12.75">
      <c r="C40" s="35" t="s">
        <v>386</v>
      </c>
    </row>
    <row r="41" ht="12.75">
      <c r="C41" s="35" t="s">
        <v>387</v>
      </c>
    </row>
    <row r="44" s="5" customFormat="1" ht="12.75">
      <c r="B44" s="5" t="s">
        <v>388</v>
      </c>
    </row>
    <row r="46" ht="12.75">
      <c r="C46" s="35" t="s">
        <v>389</v>
      </c>
    </row>
    <row r="47" ht="12.75">
      <c r="C47" s="35" t="s">
        <v>390</v>
      </c>
    </row>
    <row r="48" ht="12.75">
      <c r="C48" s="35" t="s">
        <v>391</v>
      </c>
    </row>
    <row r="49" ht="12.75">
      <c r="C49" s="35" t="s">
        <v>392</v>
      </c>
    </row>
    <row r="58" s="5" customFormat="1" ht="12.75">
      <c r="B58" s="5" t="s">
        <v>393</v>
      </c>
    </row>
    <row r="60" ht="12.75">
      <c r="C60" s="35" t="s">
        <v>394</v>
      </c>
    </row>
    <row r="62" ht="12.75">
      <c r="C62" s="35" t="s">
        <v>395</v>
      </c>
    </row>
    <row r="63" ht="12.75">
      <c r="C63" s="35" t="s">
        <v>396</v>
      </c>
    </row>
    <row r="64" ht="12.75">
      <c r="C64" s="35" t="s">
        <v>397</v>
      </c>
    </row>
    <row r="65" ht="12.75">
      <c r="C65" s="35" t="s">
        <v>398</v>
      </c>
    </row>
    <row r="66" ht="12.75">
      <c r="C66" s="35" t="s">
        <v>399</v>
      </c>
    </row>
    <row r="67" ht="12.75">
      <c r="C67" s="35" t="s">
        <v>400</v>
      </c>
    </row>
    <row r="68" ht="12.75">
      <c r="C68" s="35" t="s">
        <v>401</v>
      </c>
    </row>
    <row r="69" ht="12.75">
      <c r="C69" s="35" t="s">
        <v>402</v>
      </c>
    </row>
    <row r="70" ht="12.75">
      <c r="C70" s="35" t="s">
        <v>403</v>
      </c>
    </row>
    <row r="71" ht="12.75">
      <c r="C71" s="35" t="s">
        <v>404</v>
      </c>
    </row>
    <row r="72" ht="12.75">
      <c r="C72" s="35" t="s">
        <v>405</v>
      </c>
    </row>
    <row r="73" ht="12.75">
      <c r="C73" s="35" t="s">
        <v>406</v>
      </c>
    </row>
    <row r="74" ht="12.75">
      <c r="C74" s="35" t="s">
        <v>407</v>
      </c>
    </row>
    <row r="75" ht="12.75">
      <c r="C75" s="35" t="s">
        <v>408</v>
      </c>
    </row>
    <row r="76" ht="12.75">
      <c r="C76" s="35" t="s">
        <v>409</v>
      </c>
    </row>
    <row r="77" ht="12.75">
      <c r="C77" s="35" t="s">
        <v>410</v>
      </c>
    </row>
    <row r="78" ht="12.75">
      <c r="C78" s="35" t="s">
        <v>411</v>
      </c>
    </row>
    <row r="79" ht="12.75">
      <c r="C79" s="35" t="s">
        <v>412</v>
      </c>
    </row>
    <row r="80" ht="12.75">
      <c r="C80" s="35" t="s">
        <v>413</v>
      </c>
    </row>
    <row r="81" ht="12.75">
      <c r="C81" s="35" t="s">
        <v>414</v>
      </c>
    </row>
    <row r="82" ht="12.75">
      <c r="C82" s="35" t="s">
        <v>415</v>
      </c>
    </row>
    <row r="83" ht="12.75">
      <c r="C83" s="35" t="s">
        <v>416</v>
      </c>
    </row>
    <row r="84" ht="12.75">
      <c r="C84" s="35" t="s">
        <v>417</v>
      </c>
    </row>
    <row r="85" ht="12.75">
      <c r="C85" s="35" t="s">
        <v>418</v>
      </c>
    </row>
    <row r="86" ht="12.75">
      <c r="C86" s="35" t="s">
        <v>419</v>
      </c>
    </row>
    <row r="87" ht="12.75">
      <c r="C87" s="35" t="s">
        <v>420</v>
      </c>
    </row>
    <row r="88" ht="12.75">
      <c r="C88" s="35" t="s">
        <v>421</v>
      </c>
    </row>
    <row r="89" ht="12.75">
      <c r="C89" s="35" t="s">
        <v>422</v>
      </c>
    </row>
    <row r="90" ht="12.75">
      <c r="C90" s="35" t="s">
        <v>423</v>
      </c>
    </row>
    <row r="91" ht="12.75">
      <c r="C91" s="35" t="s">
        <v>424</v>
      </c>
    </row>
    <row r="92" ht="12.75">
      <c r="C92" s="35" t="s">
        <v>425</v>
      </c>
    </row>
    <row r="93" ht="12.75">
      <c r="C93" s="35" t="s">
        <v>426</v>
      </c>
    </row>
    <row r="94" ht="12.75">
      <c r="C94" s="35" t="s">
        <v>427</v>
      </c>
    </row>
    <row r="95" ht="12.75">
      <c r="C95" s="35" t="s">
        <v>428</v>
      </c>
    </row>
    <row r="96" ht="12.75">
      <c r="C96" s="35" t="s">
        <v>429</v>
      </c>
    </row>
    <row r="97" ht="12.75">
      <c r="C97" s="35" t="s">
        <v>430</v>
      </c>
    </row>
    <row r="98" ht="12.75">
      <c r="C98" s="35" t="s">
        <v>431</v>
      </c>
    </row>
    <row r="99" ht="12.75">
      <c r="C99" s="35" t="s">
        <v>432</v>
      </c>
    </row>
    <row r="100" ht="12.75">
      <c r="C100" s="35" t="s">
        <v>433</v>
      </c>
    </row>
    <row r="101" ht="12.75">
      <c r="C101" s="35" t="s">
        <v>434</v>
      </c>
    </row>
    <row r="102" ht="12.75">
      <c r="C102" s="35" t="s">
        <v>435</v>
      </c>
    </row>
    <row r="103" ht="12.75">
      <c r="C103" s="35" t="s">
        <v>436</v>
      </c>
    </row>
    <row r="104" ht="12.75">
      <c r="C104" s="35" t="s">
        <v>437</v>
      </c>
    </row>
    <row r="106" spans="5:9" s="5" customFormat="1" ht="14.25">
      <c r="E106" s="274" t="s">
        <v>470</v>
      </c>
      <c r="F106" s="275"/>
      <c r="G106" s="274"/>
      <c r="H106" s="274"/>
      <c r="I106" s="274"/>
    </row>
    <row r="107" spans="5:9" s="5" customFormat="1" ht="14.25">
      <c r="E107" s="274" t="s">
        <v>471</v>
      </c>
      <c r="F107" s="275"/>
      <c r="G107" s="274"/>
      <c r="H107" s="274"/>
      <c r="I107" s="274"/>
    </row>
    <row r="108" spans="5:9" s="5" customFormat="1" ht="14.25">
      <c r="E108" s="275"/>
      <c r="F108" s="274" t="s">
        <v>474</v>
      </c>
      <c r="G108" s="274"/>
      <c r="H108" s="275"/>
      <c r="I108" s="274"/>
    </row>
    <row r="109" spans="5:9" ht="14.25">
      <c r="E109" s="275"/>
      <c r="F109" s="275"/>
      <c r="G109" s="275"/>
      <c r="H109" s="275"/>
      <c r="I109" s="27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ObstVT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dgavrailova</dc:creator>
  <cp:keywords/>
  <dc:description/>
  <cp:lastModifiedBy>Ivelina</cp:lastModifiedBy>
  <cp:lastPrinted>2005-02-04T08:45:10Z</cp:lastPrinted>
  <dcterms:created xsi:type="dcterms:W3CDTF">2005-01-26T12:56:23Z</dcterms:created>
  <dcterms:modified xsi:type="dcterms:W3CDTF">2005-02-04T08:47:38Z</dcterms:modified>
  <cp:category/>
  <cp:version/>
  <cp:contentType/>
  <cp:contentStatus/>
</cp:coreProperties>
</file>