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190" activeTab="7"/>
  </bookViews>
  <sheets>
    <sheet name="Pril1" sheetId="1" r:id="rId1"/>
    <sheet name="Pril2" sheetId="2" r:id="rId2"/>
    <sheet name="Pril3" sheetId="3" r:id="rId3"/>
    <sheet name="Pril4" sheetId="4" r:id="rId4"/>
    <sheet name="Pril5" sheetId="5" r:id="rId5"/>
    <sheet name="Pril6" sheetId="6" r:id="rId6"/>
    <sheet name="Pril7" sheetId="7" r:id="rId7"/>
    <sheet name="Pril8" sheetId="8" r:id="rId8"/>
  </sheets>
  <definedNames>
    <definedName name="_xlnm.Print_Titles" localSheetId="1">'Pril2'!$10:$10</definedName>
    <definedName name="_xlnm.Print_Titles" localSheetId="2">'Pril3'!$10:$12</definedName>
    <definedName name="_xlnm.Print_Titles" localSheetId="7">'Pril8'!$4:$7</definedName>
  </definedNames>
  <calcPr fullCalcOnLoad="1"/>
</workbook>
</file>

<file path=xl/sharedStrings.xml><?xml version="1.0" encoding="utf-8"?>
<sst xmlns="http://schemas.openxmlformats.org/spreadsheetml/2006/main" count="1724" uniqueCount="786">
  <si>
    <t>ПРИЛОЖЕНИЕ №2</t>
  </si>
  <si>
    <t>О Т Ч Е Т</t>
  </si>
  <si>
    <t xml:space="preserve"> ЗА ИЗПЪЛНЕНИЕ ПРИХОДИТЕ ПО БЮДЖЕТА НА ОБЩИНА ВЕЛИКО ТЪРНОВО</t>
  </si>
  <si>
    <t>ПАРА</t>
  </si>
  <si>
    <t>ПЪРВОНАЧ.</t>
  </si>
  <si>
    <t>УТОЧНЕН</t>
  </si>
  <si>
    <t>ОТЧЕТ</t>
  </si>
  <si>
    <t>НАИМЕНОВАНИЕ НА ПАРАГРАФА</t>
  </si>
  <si>
    <t>ГРАФ</t>
  </si>
  <si>
    <t>БЮДЖЕТ</t>
  </si>
  <si>
    <t>І. ДАНЪЧНИ ПРИХОДИ</t>
  </si>
  <si>
    <t>1. С ДЪРЖАВЕН ХАРАКТЕР</t>
  </si>
  <si>
    <t>ІІ. ВЗАИМООТНОШЕНИЯ С ЦБ</t>
  </si>
  <si>
    <t xml:space="preserve">ІІІ.ТРАНСФЕРИ </t>
  </si>
  <si>
    <t>V. ФИНАНСИРАНЕ НА ДЕФИЦИТА(ИЗЛИШЪКА)</t>
  </si>
  <si>
    <t xml:space="preserve"> ВСИЧКО ПРИХОДИ ЗА ДЕЛЕГ. ДЪРЖАВНИ ДЕЙНОСТИ:</t>
  </si>
  <si>
    <t>1. С ОБЩИНСКИ ХАРАКТЕР</t>
  </si>
  <si>
    <t>ИМУЩЕСТВЕНИ ДАНЪЦИ</t>
  </si>
  <si>
    <t xml:space="preserve"> 2. НЕДАНЪЧНИ ПРИХОДИ</t>
  </si>
  <si>
    <t xml:space="preserve">  </t>
  </si>
  <si>
    <t xml:space="preserve">ІІІ. ТРАНСФЕРИ </t>
  </si>
  <si>
    <t>ІV. ВРЕМЕННИ БЕЗЛИХВЕНИ ЗАЕМИ</t>
  </si>
  <si>
    <t xml:space="preserve"> ВСИЧКО ПРИХОДИ(I+II+III+IV):</t>
  </si>
  <si>
    <t xml:space="preserve"> ОБЩО ПРИХОДИ ЗА ОБЩИНСКИ ДЕЙНОСТИ:</t>
  </si>
  <si>
    <t>ВСИЧКО ПРИХОДИ:</t>
  </si>
  <si>
    <t xml:space="preserve"> ЗА ИЗПЪЛНЕНИЕ РАЗХОДИТЕ ПО БЮДЖЕТА НА ОБЩИНА ВЕЛИКО ТЪРНОВО</t>
  </si>
  <si>
    <t>НАИМЕНОВАНИЕ</t>
  </si>
  <si>
    <t>ПАРАГРАФ</t>
  </si>
  <si>
    <t>БЮДЖЕТ КЪМ</t>
  </si>
  <si>
    <t xml:space="preserve"> КЪМ</t>
  </si>
  <si>
    <t>31.12.2004</t>
  </si>
  <si>
    <t>Р А З Х О Д И ЗА ДЕЛЕГИРАНИТЕ ОТ ДЪРЖАВАТА ДЕЙНОСТИ</t>
  </si>
  <si>
    <t xml:space="preserve"> 1. ФУНКЦИЯ ОБЩИ ДЪРЖАВНИ ДЕЙНОСТИ</t>
  </si>
  <si>
    <t xml:space="preserve"> 1. ГРУПА ИЗПЪЛНИТЕЛНИ И ЗАКОНОДАТЕЛНИ ОРГАНИ</t>
  </si>
  <si>
    <t>ОБЩИНСKА АДМИНИСТРАЦИЯ</t>
  </si>
  <si>
    <t>1  1 1   122</t>
  </si>
  <si>
    <t>ВСИЧКО ЗА  ФУНКЦИЯ ОБЩИ ДЪРЖАВНИ ДЕЙНОСТИ</t>
  </si>
  <si>
    <t>2. ФУНКЦИЯ ОТБРАНА И СИГУРНОСТ</t>
  </si>
  <si>
    <t>1. ГРУПА ОТБРАНА</t>
  </si>
  <si>
    <t xml:space="preserve"> </t>
  </si>
  <si>
    <t>ОТБРАНИТЕЛНО МОБИЛИЗАЦИОННА ПОДГОТОВКА</t>
  </si>
  <si>
    <t>2  1  1  207</t>
  </si>
  <si>
    <t>ВСИЧКО ЗА ДЕЙНОСТ</t>
  </si>
  <si>
    <t>ДРУГИ ДЕЙНОСТИ ПО ОТБРАНА</t>
  </si>
  <si>
    <t>2  1 1   219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</si>
  <si>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</si>
  <si>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</si>
  <si>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</si>
  <si>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</si>
  <si>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ВСИЧКО ЗА ГРУПА ПОЛИЦИЯ ВЪТРЕШЕН РЕД И СИГУРНОСТ: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</si>
  <si>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</si>
  <si>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</si>
  <si>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</si>
  <si>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</si>
  <si>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>ДЕЙНОСТ ППП НА 6-ГОДИШНИ ДЕЦА</t>
  </si>
  <si>
    <t>3 0 318</t>
  </si>
  <si>
    <t>ДЕЙНОСТ ОБЩООБРАЗОВАТЕЛНИ УЧИЛИЩА</t>
  </si>
  <si>
    <t>3 0 322</t>
  </si>
  <si>
    <t>ОСНОВЕН РЕМОНТ НА ДМА</t>
  </si>
  <si>
    <t>ПРИДОБИВАНЕ НА ДМА</t>
  </si>
  <si>
    <t>ВСИЧКО КАПИТАЛОВИ РАЗХОДИ:</t>
  </si>
  <si>
    <t>ВСИЧКО ЗА ДЕЙНОСТ:</t>
  </si>
  <si>
    <t>ДЕЙНОСТ ДРУГИ ДЕЙНОСТИ ЗА ДЕЦАТА</t>
  </si>
  <si>
    <t>3 0 359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</si>
  <si>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</si>
  <si>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</si>
  <si>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</si>
  <si>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</si>
  <si>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</si>
  <si>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</si>
  <si>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KАПИТАЛОВИ ТРАНСФЕРИ</t>
  </si>
  <si>
    <t xml:space="preserve"> ВСИЧКО ЗА ДЕЙНОСТ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</si>
  <si>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</si>
  <si>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</si>
  <si>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</si>
  <si>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</si>
  <si>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</si>
  <si>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</si>
  <si>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</si>
  <si>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</si>
  <si>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</si>
  <si>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</si>
  <si>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</si>
  <si>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</si>
  <si>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3.ГРУПА РАБОТИ И СЛУЖБИ ПО СОЦ.ОСИГУРЯВАНЕ ПОДПОМАГАНЕ И ГРИЖИ</t>
  </si>
  <si>
    <t>ПРОГРАМИ ЗА ВРЕМЕННА ЗАЕТОСТ</t>
  </si>
  <si>
    <t>5  3 2  532</t>
  </si>
  <si>
    <t>ДЕЙНОСТ ДОМОВЕ ЗА СТАРИ ХОРИ</t>
  </si>
  <si>
    <t>5  3 2  540</t>
  </si>
  <si>
    <t>ДЕЙНОСТ ДОМОВЕ ЗАВЪЗРАСТНИ С УМСТВЕНА ИЗОСТ.</t>
  </si>
  <si>
    <t>5  3 2  541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</si>
  <si>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</si>
  <si>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</si>
  <si>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</si>
  <si>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2.ГРУПА ФИЗИЧЕСКА КУЛТУРА И СПОРТ</t>
  </si>
  <si>
    <t>СПОРТ ЗА ВСИЧКИ</t>
  </si>
  <si>
    <t>7 2 713</t>
  </si>
  <si>
    <t>ВСИЧКО ЗА ГРУПА:</t>
  </si>
  <si>
    <t>ГРУПА 4 КУЛТУРА</t>
  </si>
  <si>
    <t>ДЕЙНОСТ ЧИТАЛИЩА</t>
  </si>
  <si>
    <t>7  4 1  738</t>
  </si>
  <si>
    <t>ДЕЙНОСТ МУЗЕИ И ХУД.ГАЛЕРИИ С РЕГИОНАЛЕН Х-Р</t>
  </si>
  <si>
    <t>7  4 1  739</t>
  </si>
  <si>
    <t>ДЕЙНОСТ БИБЛИОТЕКИ С РЕГИОНАЛЕН ХАРАКТЕР</t>
  </si>
  <si>
    <t>7  4 1  751</t>
  </si>
  <si>
    <t>ВСИЧКО ЗА ГРУПА 4 КУЛТУРА:</t>
  </si>
  <si>
    <t>ВСИЧКО ЗА ФУНКЦИЯ ПОЧ. ДЕЛО, КУЛТ. РЕЛИГ. ДЕЙНОСТИ:</t>
  </si>
  <si>
    <t>8.ФУНКЦИЯ ИКОНОМИЧЕСКИ ДЕЙНОСТИ И УСЛУГИ</t>
  </si>
  <si>
    <t>5. ГРУПА ДРУГИ ДЕЙНОСТИ ПО ИКОНОМИКАТА</t>
  </si>
  <si>
    <t>ДР.ДЕЙНОСТИ ПО ИKОНОМИKА</t>
  </si>
  <si>
    <t>8  5 2  898</t>
  </si>
  <si>
    <t>ВСИЧКО ЗА ГРУПА ДРУГИ ДЕЙНОСТИ ПО ИКОНОМИКАТА:</t>
  </si>
  <si>
    <t>ВСИЧКО ЗА ФУНКЦИЯ ИКОНОМ. ДЕЙНОСТИ И УСЛУГИ</t>
  </si>
  <si>
    <t>ВСИЧКО ЗА ДЕЛЕГИРАНИ ДЪРЖАВНИ ДЕЙНОСТИ:</t>
  </si>
  <si>
    <t xml:space="preserve"> І. Р А З Х О Д И ЗА МЕСТНИ ДЕЙНОСТИ</t>
  </si>
  <si>
    <t>1.ФУНКЦИЯ ОБЩИ ДЪРЖАВНИ СЛУЖБИ</t>
  </si>
  <si>
    <t>1 1 122</t>
  </si>
  <si>
    <t>1. ГРУПА ИЗПЪЛНИТЕЛНИ И ЗАКОНОДАТЕЛНИ ОРГАНИ</t>
  </si>
  <si>
    <t>ПРИДОБИВАНЕ НА НДА</t>
  </si>
  <si>
    <t>ОБЩИНСKИ СЪВЕТИ</t>
  </si>
  <si>
    <t>1  1 2  123</t>
  </si>
  <si>
    <t>ВСИЧКО ЗА.ФУНКЦИЯ ОБЩИ ДЪРЖАВНИ СЛУЖБИ</t>
  </si>
  <si>
    <t xml:space="preserve"> -ОСНОВЕН РЕМОНТ НА ДМА</t>
  </si>
  <si>
    <t xml:space="preserve"> - ПРИДОБИВАНЕ НА ДМА</t>
  </si>
  <si>
    <t>ДЕЙНОСТ ПОЛУДНЕВНИ ДЕТСКИ ГРАДИНИ</t>
  </si>
  <si>
    <t>3 0 314</t>
  </si>
  <si>
    <t>ДЕЙНОСТ СТОЛОВЕ</t>
  </si>
  <si>
    <t>3 0 336</t>
  </si>
  <si>
    <t>ДОМАШЕН СОЦ.ПАТРОНАЖ,ТРАП.И ДР.СОЦ.УСЛ.</t>
  </si>
  <si>
    <t>5  3 2  524</t>
  </si>
  <si>
    <t>КЛУБОВЕ НА ПЕНСИОНЕРА, ИНВАЛИДА И ДР.СОЦ.У-ГИ</t>
  </si>
  <si>
    <t>5  3 2  525</t>
  </si>
  <si>
    <t xml:space="preserve"> 5  3  1  532</t>
  </si>
  <si>
    <t>6. ФУНКЦИЯ ЖИЛ.СТРОИТЕЛСТВО БКС И ОПАЗВ.НА ОКОЛНАТА СРЕДА</t>
  </si>
  <si>
    <t>ГРУПА 1. ЖИЛИЩНО СТРОИТ.БКС</t>
  </si>
  <si>
    <t>ВОДОСНАБД.И KАНАЛИЗАЦИЯ</t>
  </si>
  <si>
    <t>6  0 2  603</t>
  </si>
  <si>
    <t>ОСВЕТЛ.НА ОБЩ.УЛИЦИ,ПЛОЩАДИ</t>
  </si>
  <si>
    <t>6  0 2  604</t>
  </si>
  <si>
    <t>ДР.ДЕЙН.ПО ЖИЛ.СТР. И РЕГИОН.РАЗВИТИЕ</t>
  </si>
  <si>
    <t>6  0 2  619</t>
  </si>
  <si>
    <t>ГРУПА 2. ОПАЗВАНЕ ОКОЛНАТА СРЕДА</t>
  </si>
  <si>
    <t>ОЗЕЛЕНЯВАНЕ</t>
  </si>
  <si>
    <t>6  0 2  622</t>
  </si>
  <si>
    <t>ЧИСТОТА</t>
  </si>
  <si>
    <t>6  0 2  623</t>
  </si>
  <si>
    <t>ДРУГИ ДЕЙН.ПО БЛАГОУСТР.И ОПАЗВ.НА ОКОЛ.СРЕДА</t>
  </si>
  <si>
    <t>6  0 2  629</t>
  </si>
  <si>
    <t xml:space="preserve">ВСИЧКО ЗА ФУНКЦИЯ ЖИЛ.СТРОИТЕЛСТВО, БКС </t>
  </si>
  <si>
    <t>1. ГРУПА ПОЧИВНО ДЕЛО</t>
  </si>
  <si>
    <t>Д-СТИ ПО ПОЧ.ДЕЛО И СОЦ. ОТДИХ</t>
  </si>
  <si>
    <t>7  1 2  701</t>
  </si>
  <si>
    <t>СПОРТНИ БАЗИ ЗА СПОРТ ЗА ВСИЧКИ</t>
  </si>
  <si>
    <t>7  2 2  714</t>
  </si>
  <si>
    <t>4.ГРУПА  КУЛТУРА</t>
  </si>
  <si>
    <t>РАДИОТРАНСЛАЦИОННИ ВЪЗЛИ</t>
  </si>
  <si>
    <t>7  4 2   741</t>
  </si>
  <si>
    <t>ОБРЕДНИ ДОМОВЕ И ЗАЛИ</t>
  </si>
  <si>
    <t>7  4 2  745</t>
  </si>
  <si>
    <t>ДРУГИ ДЕЙНОСТИ ПО КУЛТУРАТА</t>
  </si>
  <si>
    <t>7  4 2   759</t>
  </si>
  <si>
    <t>ВСИЧКО ЗА.ФУНКЦИЯ ПОЧИВНО ДЕЛО КУЛТУРА</t>
  </si>
  <si>
    <t>2.ГРУПА СЕЛСКО СТОПАНСТВО ГОРСКО СТОПАНСТВО ЛОВ И РИБОЛОВ</t>
  </si>
  <si>
    <t>ДР.Д-СТИ ПО СЕЛСKО И ГОРСKО СТ.,ЛОВ И РИБОЛОВ</t>
  </si>
  <si>
    <t>8  2 2  829</t>
  </si>
  <si>
    <t>ВСИЧКО ЗА ГРУПА 2 С СТ-ВО ГОРСКО СТ-ВО ЛОВ И РИБОЛОВ</t>
  </si>
  <si>
    <t>3. ТРАНСПОРТ И СЪОБЩЕНИЯ</t>
  </si>
  <si>
    <t>У-НИЕ,KОНТРОЛ И РЕГУЛИР. Д-ТЕ ПО ТРАНСП.И ПЪТИЩА</t>
  </si>
  <si>
    <t>8 3 2  831</t>
  </si>
  <si>
    <t>СЛУЖ.И ДЕЙН.ПОДДЪРЖ.,РЕМ.И ИЗГРАЖД.НА ПЪТИЩА</t>
  </si>
  <si>
    <t>8 3 2  832</t>
  </si>
  <si>
    <t>ДР.ДЕЙНОСТИ ПО ТРАНСПОРТ, ПЪТИЩА,ПОЩИ, ДАЛЕКОСЪОБЩ.</t>
  </si>
  <si>
    <t>8 3 2  849</t>
  </si>
  <si>
    <t>ВСИЧКО ЗА ГРУПА 3. ТРАНСПОРТ И СЪОБЩЕНИЯ:</t>
  </si>
  <si>
    <t>ОБЩИНСКИ ПАЗАРИ И ТЪРЖИЩА</t>
  </si>
  <si>
    <t>8  5 2  866</t>
  </si>
  <si>
    <t>ДЕЙНОСТ ДРУГИ ДЕЙНОСТИ ПО ИКОНОМИКАТА</t>
  </si>
  <si>
    <t>ВСИЧКО ЗА ГРУПА 5.ДРУГИ ДЕЙНОСТИ ПО ИКОНОМИКАТА</t>
  </si>
  <si>
    <t>ІХ.ФУНКЦИЯ РАЗХОДИ НЕКЛАСИФИЦИРАНИ В ДРУГИ</t>
  </si>
  <si>
    <t>ФУНКЦИИ</t>
  </si>
  <si>
    <t>РАЗХОДИ ЗА ЛИХВИ</t>
  </si>
  <si>
    <t>9 0 1  910</t>
  </si>
  <si>
    <t>ВСИЧКО  ЗА ФУНКЦИЯ РАЗХОДИ НЕКЛАСИФИЦ.</t>
  </si>
  <si>
    <t>ВСИЧКО ЗА МЕСТНИ ДЕЙНОСТИ:</t>
  </si>
  <si>
    <t>ІІ. РАЗХОДИ ЗА ДЪРЖАВНИ ДЕЙНОСТИ, ДОФИНАНСИРАНИ</t>
  </si>
  <si>
    <t>С МЕСТНИ ПРИХОДИ</t>
  </si>
  <si>
    <t>ВСИЧКО ЗА ФУНКЦИЯ ОТБРАНА И СИГУРНОСТ:</t>
  </si>
  <si>
    <t>ДЕЙНОСТ ДРУГИ ДЕЙНОСТИ И СЛУЖБИ ПО СОЦ.ОСИГ.</t>
  </si>
  <si>
    <t>5 32 559</t>
  </si>
  <si>
    <t>ВСИЧКО ЗА ДЕЛЕГИРАНИ ОТ ДЪРЖАВАТА ДЕЙНОСТИ, ДОФИНАНСИРАНИ С ОБЩИНСКИ ПРИХОДИ:</t>
  </si>
  <si>
    <t>ВСИЧКО ЗА МЕСТНИ ДЕЙНОСТИ + ДЕЛЕГИРАНИ ОТ ДЪРЖАВАТА</t>
  </si>
  <si>
    <t>ДЕЙНОСТИ,  ДОФИНАНСИРАНИ С ОБЩИНСКИ ПРИХОДИ:</t>
  </si>
  <si>
    <t>ВСИЧКО ПО БЮДЖЕТА:</t>
  </si>
  <si>
    <t>ПРИЛОЖЕНИЕ 1</t>
  </si>
  <si>
    <t xml:space="preserve">Утвърждава промените по приходната и разходната част на бюджета и извънбюджетните </t>
  </si>
  <si>
    <t>сметки и фондове за 2004 година, както следва:</t>
  </si>
  <si>
    <t xml:space="preserve">   </t>
  </si>
  <si>
    <t>І. ПО БЮДЖЕТА</t>
  </si>
  <si>
    <t>І ПРИХОДИ ЗА ДЕЛЕГИРАНИ ДЪРЖАВНИ ДЕЙНОСТИ</t>
  </si>
  <si>
    <t>§§</t>
  </si>
  <si>
    <t>Всичко:</t>
  </si>
  <si>
    <t>ІV тр.</t>
  </si>
  <si>
    <t>ПРИХОДИ ЗА МЕСТНИ ДЕЙНОСТИ</t>
  </si>
  <si>
    <t>І. ИМУЩЕСТВЕНИ ДАНЪЦИ И НЕДАН.ПРИХОДИ</t>
  </si>
  <si>
    <t>1.Б. ИМУЩЕСТВЕНИ ДАНЪЦИ</t>
  </si>
  <si>
    <t>Имуществени данъци</t>
  </si>
  <si>
    <t xml:space="preserve">  - д-к в/у недвиж.имущества</t>
  </si>
  <si>
    <t xml:space="preserve">  - д-к в/у наследствата</t>
  </si>
  <si>
    <t xml:space="preserve">  - д-к в/у превозн.средства</t>
  </si>
  <si>
    <t xml:space="preserve">  - д-к придоб.имущ.по дарение</t>
  </si>
  <si>
    <t xml:space="preserve">  - пътен данък</t>
  </si>
  <si>
    <t>Други данъци</t>
  </si>
  <si>
    <t>2000</t>
  </si>
  <si>
    <t>ВСИЧКО ИМУЩЕСТВЕНИ ДАНЪЦИ:</t>
  </si>
  <si>
    <t>2.НЕДАНЪЧНИ ПРИХОДИ</t>
  </si>
  <si>
    <t>Приходи и доходи от собствен.</t>
  </si>
  <si>
    <t xml:space="preserve"> - вноски от прих.на държ.предпр.</t>
  </si>
  <si>
    <t xml:space="preserve"> - нетни суми от прод.на усл.стоки и продукция</t>
  </si>
  <si>
    <t xml:space="preserve"> - прих.от наеми на имущество</t>
  </si>
  <si>
    <t xml:space="preserve"> - прих.от наеми на земя</t>
  </si>
  <si>
    <t xml:space="preserve"> - дивиденти</t>
  </si>
  <si>
    <t xml:space="preserve"> - прих.от лихви по банк.с/ки</t>
  </si>
  <si>
    <t xml:space="preserve"> - приходи от други лихви</t>
  </si>
  <si>
    <t>Общински такси</t>
  </si>
  <si>
    <t xml:space="preserve"> - За полз.детски градини и др.</t>
  </si>
  <si>
    <t xml:space="preserve"> - За полз.детски ясли и др.</t>
  </si>
  <si>
    <t xml:space="preserve"> - За ползване на ДСП и общ.соц.услуги</t>
  </si>
  <si>
    <t xml:space="preserve"> - За полз.пазари, улич.платна</t>
  </si>
  <si>
    <t xml:space="preserve"> - За битови отпадъци</t>
  </si>
  <si>
    <t xml:space="preserve"> - За ползув.общеж.и др.по образованието</t>
  </si>
  <si>
    <t xml:space="preserve"> - За добив на кариерни м-ли</t>
  </si>
  <si>
    <t xml:space="preserve"> - За технически услуги</t>
  </si>
  <si>
    <t xml:space="preserve"> - За нотар.заверки и адм.усл.</t>
  </si>
  <si>
    <t xml:space="preserve"> - За гробни места</t>
  </si>
  <si>
    <t xml:space="preserve"> - туристически такси</t>
  </si>
  <si>
    <t xml:space="preserve"> - Други местни такси, определени със закон</t>
  </si>
  <si>
    <t>Глоби и администр.наказания</t>
  </si>
  <si>
    <t xml:space="preserve"> - Глоби,санкции,лихви и др.</t>
  </si>
  <si>
    <t>Други неданъчни приходи</t>
  </si>
  <si>
    <t xml:space="preserve"> - Други неданъчни приходи</t>
  </si>
  <si>
    <t>Събр.и внес.ДДС и др.дан.в/у продажби/нето/</t>
  </si>
  <si>
    <t>Събр.и внес.др.данъци /нето/ /+/-/</t>
  </si>
  <si>
    <t>Прих.от прод.на държ.и общ.им.</t>
  </si>
  <si>
    <t xml:space="preserve"> - Приходи от продажба на ДМА</t>
  </si>
  <si>
    <t xml:space="preserve"> - Приходи от продажба на НДА</t>
  </si>
  <si>
    <t xml:space="preserve"> - Приходи от продажба на земя</t>
  </si>
  <si>
    <t xml:space="preserve"> - Приходи от концесии</t>
  </si>
  <si>
    <t>Помощи за дарения и др.суми</t>
  </si>
  <si>
    <t xml:space="preserve"> - Дарения и помощи от страната</t>
  </si>
  <si>
    <t>ВСИЧКО НЕДАНЪЧНИ ПРИХ.:</t>
  </si>
  <si>
    <t>ВСИЧКО 1Б+2:</t>
  </si>
  <si>
    <t>ВСИЧКО ПРИХОДИ / І+ІІ+ІІІ+ІV /:</t>
  </si>
  <si>
    <t>ІV.ВРЕМЕННИ БЕЗЛИХВЕНИ ЗАЕМИ</t>
  </si>
  <si>
    <t>ВРЕМЕНИ БЕЗЛИХВ.ЗАЕМИ М/УЭ БЮДЖ.</t>
  </si>
  <si>
    <t>И ИЗВЪНБЮДЖ.С/КИ И ФОНДОВЕ/НЕТО/</t>
  </si>
  <si>
    <t xml:space="preserve"> - получени заеми</t>
  </si>
  <si>
    <t>Всичко врем.безлихв.заеми:</t>
  </si>
  <si>
    <t>V. ФИНАНСИРАНЕ НА ДЕФИ-</t>
  </si>
  <si>
    <t>ЦИТА /ИЗЛИШЪКА/</t>
  </si>
  <si>
    <t>Заеми от др.банки в страната /нето/</t>
  </si>
  <si>
    <t>Врем.съхр.с/ва и с/ва на разпор.</t>
  </si>
  <si>
    <t>ВСИЧКО ФИНАНС.НА ДЕФИЦ.:</t>
  </si>
  <si>
    <t>ОБЩО ПРИХОДИ ЗА ОБЩ. ДЕЙНОСТИ:</t>
  </si>
  <si>
    <t>РАЗХОДИ ЗА ДЕЛЕГИРАНИ ОТ ДЪРЖАВАТА ДЕЙНОСТИ</t>
  </si>
  <si>
    <t>1. Функция 1 Общи държавни служби</t>
  </si>
  <si>
    <t xml:space="preserve"> - в т.ч.:</t>
  </si>
  <si>
    <t>Община Велико Търново</t>
  </si>
  <si>
    <t>Кметство Дебелец</t>
  </si>
  <si>
    <t>Кметство Килифарево</t>
  </si>
  <si>
    <t>Група кметства Килифарево</t>
  </si>
  <si>
    <t>Кметство Ресен</t>
  </si>
  <si>
    <t>Кметство Самоводене</t>
  </si>
  <si>
    <t>2. Функция 2 Отбрана и сигурност</t>
  </si>
  <si>
    <t>Група 2 Полиция, вътрешен ред и сигурност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</si>
  <si>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</si>
  <si>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</si>
  <si>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</si>
  <si>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Група 1 Отбрана</t>
  </si>
  <si>
    <t>3. Функция 3 Образование</t>
  </si>
  <si>
    <t xml:space="preserve"> - в т. ч.:</t>
  </si>
  <si>
    <t>Отдел "Образование и наука"</t>
  </si>
  <si>
    <t>5. Функция 5 Социално осигуряване, подпомагане и грижи</t>
  </si>
  <si>
    <t>Група 3 Работи и служби по соц. осигуряване,</t>
  </si>
  <si>
    <t xml:space="preserve">             подпомагане и заетостта</t>
  </si>
  <si>
    <t>Център за социални услуги</t>
  </si>
  <si>
    <t>7. Функция 7 Почивно дело, култура, религиозни дейности</t>
  </si>
  <si>
    <t>Група 4 Култура</t>
  </si>
  <si>
    <t>Отдел "Култура и КИН"</t>
  </si>
  <si>
    <t>8. Функция 8 Икономически дейности и услуги</t>
  </si>
  <si>
    <t>Група 5 Други дейности по икономиката</t>
  </si>
  <si>
    <t>ВСИЧКО РАЗХОДИ ЗА ДЪРЖАВНИ ДЕЙНОСТИ,</t>
  </si>
  <si>
    <t>ДОФИНАНСИРАНИ С ОБЩИНСКИ ПРИХОДИ:</t>
  </si>
  <si>
    <t>РАЗХОДИ ЗА ДЕЙНОСТИ "ОБЩИНСКА ОТГОВОРНОСТ"</t>
  </si>
  <si>
    <t>4. Функция 4 Здравеопазване</t>
  </si>
  <si>
    <t xml:space="preserve">6. Жилищно строителство, БКС и опазване </t>
  </si>
  <si>
    <t xml:space="preserve">    на околната среда</t>
  </si>
  <si>
    <t>Група 1 Жилищно строителство и БКС</t>
  </si>
  <si>
    <t>Група 2 Опазване на околната среда</t>
  </si>
  <si>
    <t>Група 1 Почивно дело</t>
  </si>
  <si>
    <t>Група 2 Физическа култура и спорт</t>
  </si>
  <si>
    <t>ОП "Спортни имоти"</t>
  </si>
  <si>
    <t>Сектор "Култура и КИН"</t>
  </si>
  <si>
    <t>ДКС "Васил Левски"</t>
  </si>
  <si>
    <t>ОП "Звук и светлина"</t>
  </si>
  <si>
    <t>Група 2 Селско, горско стопанство, лов и риболов</t>
  </si>
  <si>
    <t>Група 3 Транспорт и съобщения</t>
  </si>
  <si>
    <t>ОП "Общински пазар"</t>
  </si>
  <si>
    <t>Младежки дом</t>
  </si>
  <si>
    <t>9. Функция 9 Разходи некласифицирани в другите функции</t>
  </si>
  <si>
    <t>ВСИЧКО РАЗХОДИ ЗА ДЕЙНОСТИ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</si>
  <si>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</si>
  <si>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</si>
  <si>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</si>
  <si>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>ІІ. ПО ИЗВЪНБЮДЖЕТНИТЕ СМЕТКИ И ФОНДОВЕ:</t>
  </si>
  <si>
    <t>1. Общинска агенция за приватизация</t>
  </si>
  <si>
    <t>ПРИХОДИ</t>
  </si>
  <si>
    <t>РАЗХОДИ</t>
  </si>
  <si>
    <t xml:space="preserve">    Фонд за покриване на разходите по приватизацията</t>
  </si>
  <si>
    <t xml:space="preserve">     по ЗПСПК - 9 на сто</t>
  </si>
  <si>
    <t>2. Община Велико Търново</t>
  </si>
  <si>
    <t xml:space="preserve">    Специален фонд за инвестиции и дълготрайни активи</t>
  </si>
  <si>
    <t xml:space="preserve">    по ЗПСПК - 91 на сто</t>
  </si>
  <si>
    <t>ВСИЧКО ИЗВЪНБЮДЖЕТНИ СМЕТКИ И ФОНДОВЕ: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</si>
  <si>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</si>
  <si>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</si>
  <si>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</si>
  <si>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</si>
  <si>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г)ДЪРЖ.ТРАНСФЕР НА ПРЕОТСТ.ДАНЪЦИ ПО ЗОДФЛ (+)</t>
  </si>
  <si>
    <t xml:space="preserve"> д)ВЪЗСТАНОВЕНИ ТРАНСФЕРИ ОТ ЦБ /-/</t>
  </si>
  <si>
    <t xml:space="preserve"> ВСИЧКО ВЗАИМООТНОШЕНИЯ:</t>
  </si>
  <si>
    <t>ТРАНСФЕРИ (СУБС.ВН.)М/У  БЮДЖ.СМЕТKИ (НЕТО)</t>
  </si>
  <si>
    <t>-ПОЛУЧЕНИ ТРАНСФЕРИ (+)</t>
  </si>
  <si>
    <t xml:space="preserve"> -ПРЕОТСТЪПЕНИ ТРАНСФЕРИ /-/</t>
  </si>
  <si>
    <t xml:space="preserve"> -ТРАНСФ. ОТ МТСП ПО ПР-МИ ЗА ОСИГ. НА ЗАЕТ. (+/-)</t>
  </si>
  <si>
    <t xml:space="preserve"> ВСИЧКО ТРАНСФЕРИ:</t>
  </si>
  <si>
    <t>ВРЕМ.СЪХРАНЯВАНИ СРЕДСТВА НА РАЗПОРЕЖДАНЕ (НЕТО)</t>
  </si>
  <si>
    <t>ДЕПОЗИТИ И СРЕДСТВА ПО СМЕТKИ (НЕТО)</t>
  </si>
  <si>
    <t>-ОСТАТЪK В ЛВ.ПО СМЕТKИ  ОТ ПРЕДХОД.ПЕРИОД (+)</t>
  </si>
  <si>
    <t>-НАЛ.В ЛВ.ПО СМЕТKИ В    КРАЯ НА ПЕРИОДА (-)</t>
  </si>
  <si>
    <t xml:space="preserve"> ВСИЧКО ФИНАНСИРАНЕ НА ДЕФИЦИТА ( ИЗЛ.):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</si>
  <si>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</si>
  <si>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</si>
  <si>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</si>
  <si>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ПРИДОБ. НА ИМУЩ.ПО ДАРЕН. И ВЪЗМ.ПОЧИН</t>
  </si>
  <si>
    <t xml:space="preserve"> -ПЪТЕН ДАНЪK</t>
  </si>
  <si>
    <t xml:space="preserve"> - ДРУГИ ДАНЪЦИ</t>
  </si>
  <si>
    <t xml:space="preserve"> ВСИЧКО ИМУЩЕСТВЕНИ ДАНЪЦИ:</t>
  </si>
  <si>
    <t>ПРИХОДИ И ДОХОДИ ОТ СОБСТВЕНОСТ</t>
  </si>
  <si>
    <t xml:space="preserve"> -ВНОСKИ ОТ ПРИХ.НА ДЪРЖ.(ОБЩИНСKИ) ПРЕДПРИЯТИЯ</t>
  </si>
  <si>
    <t xml:space="preserve"> -НЕТНИ ПРИХ.ОТ ПРОД.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</si>
  <si>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</si>
  <si>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</si>
  <si>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</si>
  <si>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</si>
  <si>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 xml:space="preserve"> - ПРИХОДИ ОТ ДРУГИ ЛИХВИ</t>
  </si>
  <si>
    <t>ОБЩИНСKИ ТАKСИ</t>
  </si>
  <si>
    <t xml:space="preserve"> -ЗА ПОЛЗВ.ДЕТСКИ ГРАДИНИ</t>
  </si>
  <si>
    <t xml:space="preserve"> -ЗА ПОЛЗВ.ДЕТСКИ ЯСЛИ И ДРУГИ ПО ЗДРАВЕОПАЗВ.</t>
  </si>
  <si>
    <t xml:space="preserve"> -ЗА ПОЛЗВ.НА ДСП И ОБЩИН.СОЦ.УСЛУГИ</t>
  </si>
  <si>
    <t xml:space="preserve"> -ЗА ПОЛЗВ.ПАЗАРИ,ТРОТОАРИ,УЛИЧНИ  ПЛАТНА И ДР.</t>
  </si>
  <si>
    <t xml:space="preserve"> - ЗА ПОЛЗВАНЕ НА ПДГ</t>
  </si>
  <si>
    <t xml:space="preserve"> -ЗА БИТОВИ ОТПАДЪЦИ</t>
  </si>
  <si>
    <t xml:space="preserve"> - ЗА ПОЛЗВАНЕ НА ОБЩЕЖ. И ДР. ПО ОБРАЗОВАНИЕТО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</si>
  <si>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</si>
  <si>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</si>
  <si>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</si>
  <si>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</si>
  <si>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</si>
  <si>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</si>
  <si>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</si>
  <si>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</si>
  <si>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</si>
  <si>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>-ДРУГИ НЕДАНЪЧНИ ПРИХОДИ</t>
  </si>
  <si>
    <t>СЪБР.И ВНЕС.ДДС И ДР.ДАН.В/У ПРОДАЖБИТЕ(НЕТО)</t>
  </si>
  <si>
    <t xml:space="preserve"> -СЪБРАН И ВНЕСЕН ДДС(НЕТО)</t>
  </si>
  <si>
    <t xml:space="preserve"> -СЪБРАНИ И ВНЕСЕНИ ДР. ДАНЪЦИ(НЕТО)</t>
  </si>
  <si>
    <t>ПРИХОДИ ОТ ПРОД.НА ДЪРЖ. И ОБЩ.ИМУЩЕСТВО</t>
  </si>
  <si>
    <t xml:space="preserve"> -ПРИХОДИ ОТ ПРОДАЖБА НА  ДМА</t>
  </si>
  <si>
    <t xml:space="preserve"> -ПРИХОДИ ОТ ПРОДАЖБА НА  НМА</t>
  </si>
  <si>
    <t xml:space="preserve"> -ПРИХОДИ ОТ ПРОДАЖБА НА  ЗЕМЯ</t>
  </si>
  <si>
    <t>ПРИХОДИ ОТ KОНЦЕСИИ</t>
  </si>
  <si>
    <t>ПОМОЩИ, ДАРЕНИЯ И ДР.БЕЗВ.ПОЛ.СУМИ</t>
  </si>
  <si>
    <t xml:space="preserve"> -ДАРЕНИЯ, ПОМ. И ДР.БЕЗВ.ПОЛ.СУМИ ОТ СТР.</t>
  </si>
  <si>
    <t xml:space="preserve"> ВСИЧКО НЕДАНЪЧНИ ПРИХОДИ:</t>
  </si>
  <si>
    <t xml:space="preserve"> - ОБЩА ИЗРАВНИТЕЛНА СУБСИДИЯ</t>
  </si>
  <si>
    <t xml:space="preserve"> -ПОЛУЧ. ТРАНСФ.(СУБС.) ОТ ЦБ ЗА КАП.РАЗХ.(+)</t>
  </si>
  <si>
    <t>-ПРЕДОСТАВЕНИ ТРАНСФЕРИ (-)</t>
  </si>
  <si>
    <t>ТРАНСФ.(СУБС.ВН.)М/У БЮДЖ.И ИЗВ.БЮДЖ.С-KИ</t>
  </si>
  <si>
    <t>ПОЛ./ПРЕД.ВРЕМ.БЕЗЛИХВ.ЗАЕМИ ОТ/ЗА ЦБ (НЕТО)</t>
  </si>
  <si>
    <t>-ПОЛУЧЕНИ ЗАЕМИ (+)</t>
  </si>
  <si>
    <t>-ПОГАСЕНИ ЗАЕМИ (-)</t>
  </si>
  <si>
    <t>ВРЕМ.БЕЗЛ.ЗАЕМ.М/У БЮДЖ И ИЗВ.БЮДЖ.СМ.Ф.(НЕТО)</t>
  </si>
  <si>
    <t xml:space="preserve"> ВСИЧКО ВРЕМЕННИ БЕЗЛИХВЕНИ ЗАЕМИ:</t>
  </si>
  <si>
    <t>ПРЕДОСТАВЕНА ВРЕМЕННА ФИН.ПОМОЩ (НЕТО)</t>
  </si>
  <si>
    <t>ЗАЕМИ ОТ ДР.БАНКИ В СТРАНАТА -НЕТО(+/-)</t>
  </si>
  <si>
    <t xml:space="preserve"> -НАЛИЧНОСТ В ЛВ.ПО СМЕТKИ  В КРАЯ НА ПЕРИОДА/-/</t>
  </si>
  <si>
    <t>ПРИЛОЖЕНИЕ №3</t>
  </si>
  <si>
    <t>ЗАПЛ.ЗА ПЕРС.,НАЕТ ПО ТР.И СЛ.ПРАВООТНОШЕНИЯ</t>
  </si>
  <si>
    <t>-ЗАПЛ.НА ПЕРСОНАЛА ПО ТР.ПРАВООТНОШЕНИЯ</t>
  </si>
  <si>
    <t>-ЗАПЛ.НА ПЕРСОНАЛА ПО СЛ.ПРАВООТНОШЕНИЯ</t>
  </si>
  <si>
    <t>-ЗАПЛ.ОТ ПРАВООТН.,ПРИРАВНЕНИ KЪМ ТРУДОВИТЕ</t>
  </si>
  <si>
    <t xml:space="preserve"> - ДМС И ДРУГИ ВЪЗНАГРАЖДЕНИЯ</t>
  </si>
  <si>
    <t>ДР.ВЪЗНАГРАЖДЕНИЯ И ПЛАЩАНИЯ ЗА ПЕРСОНАЛА</t>
  </si>
  <si>
    <t>-ЗА НЕЩАТЕН ПЕРСОНАЛ ПО  ТРУДОВИ ПРАВООТНОШЕНИЯ</t>
  </si>
  <si>
    <t xml:space="preserve"> - ЗА ПЕРСОНАЛ ПО ИЗВЪНТРУДОВИ ПРАВООТНОШЕНИЯ</t>
  </si>
  <si>
    <t xml:space="preserve"> - ИЗПЛАТЕНИ СУМИ ОТ СБКО НА ПЕРС. С ХАР. НА ВЪЗНАГР.</t>
  </si>
  <si>
    <t xml:space="preserve"> - ОБЕЗЩЕТЕНИЯ ЗА ПЕРСОНАЛА С ХАРАКТЕР НА ВЪЗНАГРАЖДЕНИЕ</t>
  </si>
  <si>
    <t xml:space="preserve"> -ДРУГИ ПЛАЩАНИЯ И ВЪЗНАГРАЖДЕНИЯ</t>
  </si>
  <si>
    <t>СОЦ.ОСИГУРОВKИ ОТ  РАБОТОДАТЕЛИТЕ ЗА ДОО</t>
  </si>
  <si>
    <t>ЗДРАВНО-ОСИГУР.ВНОСKИ ОТ РАБОТОДАТЕЛИ</t>
  </si>
  <si>
    <t>ВНОСKИ ЗА ДОП.ЗАДЪЛЖ. ОСИГУРЯВАНЕ</t>
  </si>
  <si>
    <t>ИЗДРЪЖKА</t>
  </si>
  <si>
    <t>-ПОСТЕЛЕН ИНВЕНТАР И ОБЛЕKЛО</t>
  </si>
  <si>
    <t>-МАТЕРИАЛИ</t>
  </si>
  <si>
    <t>-ВОДА,ГОРИВА И ЕНЕРГИЯ</t>
  </si>
  <si>
    <t xml:space="preserve"> -РАЗХОДИ ЗА ВЪНШНИ УСЛУГИ</t>
  </si>
  <si>
    <t>-ТЕKУЩ РЕМОНТ</t>
  </si>
  <si>
    <t>-KОМАНДИРОВKИ В СТРАНАТА</t>
  </si>
  <si>
    <t>-СБKО</t>
  </si>
  <si>
    <t>-ДР.НЕKЛАСИФИЦИРАНИ В ДР.ПАРАГРАФИ И ПОДПАРАГРАФИ</t>
  </si>
  <si>
    <t>-ХРАНА</t>
  </si>
  <si>
    <t xml:space="preserve"> -ОБЕЗЩЕТЕНИЕ НА ПЕРСОНАЛА С Х-Р НА ВЪЗНАГРАЖДЕНИЕ</t>
  </si>
  <si>
    <t xml:space="preserve"> - ДРУГИ ПЛАЩАНИЯ И ВЪЗНАГРАЖДЕНИЯ</t>
  </si>
  <si>
    <t>ОСИГУРИТ.ВНОСКИ ОТ Р-Л ЗА УЧИТЕЛСКИ ПЕНС.ФОНД</t>
  </si>
  <si>
    <t xml:space="preserve"> - УЧЕБНИ И НАУЧНО-ИЗСЛЕДОВАТЕЛСКИ РАЗХОДИ И КНИГИ</t>
  </si>
  <si>
    <t xml:space="preserve"> -ДР.РАЗХОДИ ЗА СБКО(БЕЗ ТЕЗИ ПО §02-05)</t>
  </si>
  <si>
    <t xml:space="preserve"> -МЕДИКАМЕНТИ</t>
  </si>
  <si>
    <t xml:space="preserve"> - ПЛАТЕНИ ДАНЪЦИ, МИТА И ТАКСИ</t>
  </si>
  <si>
    <t xml:space="preserve"> -РАЗХОДИ ЗА ЗАСТРАХОВКИ</t>
  </si>
  <si>
    <t xml:space="preserve"> - ГЛОБИ, НЕУСТОЙКИ, НАК.ЛИХВИ И СЪД.ОБЕЗЩЕТЕНИЯ</t>
  </si>
  <si>
    <t>СТИПЕНДИИ</t>
  </si>
  <si>
    <t>СУБСИДИИ ЗА НЕФИНАНС.ПРЕДПР.ЗА ТЕKУЩА ДЕЙНОСТ</t>
  </si>
  <si>
    <t>-ЗА ЗДРАВ.ДЕЙНОСТ И  МЕДИЦИНСKА ПОМОЩ</t>
  </si>
  <si>
    <t xml:space="preserve"> -ОБЕЗЩЕТЕНИЯ НА ПЕРС.С ХАРАКТ.НА ВЪЗНАГРАЖ.</t>
  </si>
  <si>
    <t xml:space="preserve"> -ХРАНА</t>
  </si>
  <si>
    <t xml:space="preserve"> -ПЛАТЕНИ ДАНЪЦИ, МИТА И ТАКСИ</t>
  </si>
  <si>
    <t>СУБСИДИИ ЗА ОРГ.С НЕСТОПАНСКА ЦЕЛ</t>
  </si>
  <si>
    <t>-ПЛАТ.ДАНЪЦИ,МИТА И ТАKСИ(БЕЗ ОСИГ.ВН.ЗА ДОО,НЗОK)</t>
  </si>
  <si>
    <t>-KРАТKОСРОЧНИ KОМАНДИРОВ. В ЧУЖБИНА</t>
  </si>
  <si>
    <t>-РАЗХОДИ ЗА ЗАСТРАХОВKИ</t>
  </si>
  <si>
    <t>-ГЛОБИ,НЕУСТ.,НАK.ЛИХВИ И СЪДЕБНИ ОБЕЗЩЕТЕНИЯ</t>
  </si>
  <si>
    <t xml:space="preserve"> -ЗАПЛ.НА ПЕРСОНАЛА ПО ТР.ПРАВООТНОШЕНИЯ</t>
  </si>
  <si>
    <t>-ЗА ПЕРСОНАЛ ИЗВЪНТРУДОВИ ПРАВООТНОШЕНИЯ</t>
  </si>
  <si>
    <t>ПОМОЩИ И ОБЕЗЩЕТЕНИЯ</t>
  </si>
  <si>
    <t>-ДРУГИ ПОМОЩИ ПО РЕШЕНИЕ НА ОС</t>
  </si>
  <si>
    <t>РАЗХОДИ ЗА ЧЛ.ВНОС И УЧАСТИЕ В НЕТЪРГ.ОРГАНИЗАЦИИ</t>
  </si>
  <si>
    <t xml:space="preserve">РАЗХОДИ ЗА ЛИХВИ ПО ЗАЕМИ ОТ СТРАНАТА </t>
  </si>
  <si>
    <t xml:space="preserve"> -РАЗХОДИ ЗА ЛИХВИ ПО ЗАЕМИ ОТ ДР.БАНКИ В СТР.</t>
  </si>
  <si>
    <t xml:space="preserve">ЗА 2004 г. </t>
  </si>
  <si>
    <t>С П Р А В К А</t>
  </si>
  <si>
    <t>ЗА РАЗХОДИТЕ ЗА ДЕЛЕГИРАНИТЕ ОТ ДЪРЖАВАТА</t>
  </si>
  <si>
    <t>ДЕЙНОСТИ, ДОФИНАНСИРАНИ</t>
  </si>
  <si>
    <t>ПЛАН 2004</t>
  </si>
  <si>
    <t>ФУНКЦИЯ I.ОБЩИ ДЪРЖАВНИ СЛУЖБИ</t>
  </si>
  <si>
    <t>ФУНКЦИЯ IІ.ОТБРАНА И СИГУРНОСТ</t>
  </si>
  <si>
    <t>ФУНКЦИЯ III.ОБРАЗОВАНИЕ</t>
  </si>
  <si>
    <t>ФУНКЦИЯ IV.ЗДРАВЕОПАЗВАНЕ</t>
  </si>
  <si>
    <t>ФУНКЦИЯ V.СОЦ.ОСИГУР., ПОДПОМ.И ГРИЖИ</t>
  </si>
  <si>
    <t>ФУНКЦИЯ VІІ.ПОЧ.ДЕЛО, КУЛТУРА И РЕЛИГ.ДЕЙН.</t>
  </si>
  <si>
    <t>ФУНКЦИЯ VІІІ. ИКОНОМИЧ.ДЕЙНОСТИ И УСЛУГИ</t>
  </si>
  <si>
    <t>ВСИЧКО:</t>
  </si>
  <si>
    <t xml:space="preserve">за структурата и размера на дълга на </t>
  </si>
  <si>
    <t>Вид на дълга /емисия на ценни книжа,</t>
  </si>
  <si>
    <t>Размер на дълга към</t>
  </si>
  <si>
    <t xml:space="preserve">Размер на усвоените средства </t>
  </si>
  <si>
    <t>Плащания по главница</t>
  </si>
  <si>
    <t>Всичко общински дълг</t>
  </si>
  <si>
    <t>Лихвени плащания</t>
  </si>
  <si>
    <t>заеми, гаранции/</t>
  </si>
  <si>
    <t>31.12.</t>
  </si>
  <si>
    <t xml:space="preserve"> за</t>
  </si>
  <si>
    <t>за</t>
  </si>
  <si>
    <t>за 2005 год.</t>
  </si>
  <si>
    <t>2004 год.</t>
  </si>
  <si>
    <t>2005 год.</t>
  </si>
  <si>
    <t xml:space="preserve"> 2005 год.</t>
  </si>
  <si>
    <t>/к2+к3-к4/</t>
  </si>
  <si>
    <t>I. Вътрешен общински дълг общински гаранции (т.1+т.2)</t>
  </si>
  <si>
    <t>1. Общински дълг</t>
  </si>
  <si>
    <t>1.1. Емисии на ценни книжа (по номинална стойност)</t>
  </si>
  <si>
    <t>1.2. Заеми от банки и други финансови институции</t>
  </si>
  <si>
    <t>в т.ч.: ТБ "Обединена българска банка" АД</t>
  </si>
  <si>
    <t xml:space="preserve">          ТБ "Биохим" АД</t>
  </si>
  <si>
    <t>1.3. Заеми от републиканския бюджет</t>
  </si>
  <si>
    <t>1.4. Заеми от извънбюджетни сметки и фондове</t>
  </si>
  <si>
    <t>в т.ч.: Фонд за покриване разходите по приватизация</t>
  </si>
  <si>
    <t>1.5. Заеми от други общини</t>
  </si>
  <si>
    <t>1.6. Активирани общински гаранции</t>
  </si>
  <si>
    <t>1.7. Други заеми - Заем от ВТО "Мултиком"</t>
  </si>
  <si>
    <t>2. Общински гаранции</t>
  </si>
  <si>
    <t>II. Външен общински дълг и общински гаранции (т.1+т.2)</t>
  </si>
  <si>
    <t>1.3. Активирани общински гаранции</t>
  </si>
  <si>
    <t>1.4. Други заеми</t>
  </si>
  <si>
    <t>ВСИЧКО ОБЩИНСКИ ДЪЛГ /І+ІІ/:</t>
  </si>
  <si>
    <t>към 31.12.2004 година</t>
  </si>
  <si>
    <t xml:space="preserve">ИЗВЪНБЮДЖЕТНИ СМЕТКИ И ФОНДОВЕ </t>
  </si>
  <si>
    <t>ОТЧЕТ ЗА 2004 год.</t>
  </si>
  <si>
    <t>Наименование на извънбюджетната сметка</t>
  </si>
  <si>
    <t>Числ.</t>
  </si>
  <si>
    <t>І.Наличн.</t>
  </si>
  <si>
    <t>ІІ.Приходи</t>
  </si>
  <si>
    <t>ІІІ.Разходи</t>
  </si>
  <si>
    <t>ІV.Налич.</t>
  </si>
  <si>
    <t>в нач.на</t>
  </si>
  <si>
    <t>в края на</t>
  </si>
  <si>
    <t>периода</t>
  </si>
  <si>
    <t>01.Спец.с/ка за прих.от приват.на общинс.предпр.</t>
  </si>
  <si>
    <t>Х</t>
  </si>
  <si>
    <t>02.Фонд за покриване разходите за приватизация</t>
  </si>
  <si>
    <t>3</t>
  </si>
  <si>
    <t>03.Спец.фонд за инвестиции и дълг.активи</t>
  </si>
  <si>
    <t xml:space="preserve"> І. Всичко (р.01 до р.06 вкл.):</t>
  </si>
  <si>
    <t xml:space="preserve"> ІІ.Всичко от закрити извънб.сметки и фондове:</t>
  </si>
  <si>
    <t xml:space="preserve"> ВСИЧКО /І+ІІ/</t>
  </si>
  <si>
    <t>ПРИЛОЖЕНИЕ №8</t>
  </si>
  <si>
    <t xml:space="preserve">                                         ИНВЕСТИЦИОННА  ПРОГРАМА  2004  ГОДИНА  -  ОТЧЕТ  ЧЕТВЪРТО  ТРИМЕСЕЧИЕ  2004 ГОДИНА</t>
  </si>
  <si>
    <t>О  Б  Е  К  Т</t>
  </si>
  <si>
    <t xml:space="preserve">                                                                      В С И Ч К О :</t>
  </si>
  <si>
    <t xml:space="preserve">                                                                                        В  Т. Ч. : ПО ИЗТОЧНИЦИ НА ФИНАНСИРАНЕ</t>
  </si>
  <si>
    <t xml:space="preserve">           В С И Ч К О:</t>
  </si>
  <si>
    <t xml:space="preserve">                         ЦЕЛЕВА СУБСИДИЯ</t>
  </si>
  <si>
    <t xml:space="preserve">                      ФОНД"ПРИВАТИЗАЦИЯ"</t>
  </si>
  <si>
    <t xml:space="preserve">                        СОБСТВ. БЮДЖ. С - ВА</t>
  </si>
  <si>
    <t xml:space="preserve">                       БАНКОВИ КРЕДИТИ</t>
  </si>
  <si>
    <t xml:space="preserve">                       ДР.  ИЗВ. БЮДЖ. С - ВА</t>
  </si>
  <si>
    <t>БИЛО</t>
  </si>
  <si>
    <t>ПЛАН</t>
  </si>
  <si>
    <t>УСВОЕНО</t>
  </si>
  <si>
    <t>5100  ОСНОВЕН  РЕМОНТ НА ДМА</t>
  </si>
  <si>
    <t>Функция 01 Общи държавни служби</t>
  </si>
  <si>
    <t>ОБЕКТИ</t>
  </si>
  <si>
    <t>Фасади и покрив старо кметство гр. Дебелец</t>
  </si>
  <si>
    <t>Функция 03 Образование</t>
  </si>
  <si>
    <t>СОУ "П. Р. Славейков" - довършителни работи и котел</t>
  </si>
  <si>
    <t>Хуманитарна гимназия "Кирил и Методий" - авариен ремонт</t>
  </si>
  <si>
    <t>Хуманитарна гимназия "Кирил и Методий" - PVC дограма</t>
  </si>
  <si>
    <t>ПМГ "Васил Друмев"</t>
  </si>
  <si>
    <t>СОУ "Владимир Комаров"</t>
  </si>
  <si>
    <t>Покриви и фасади ОУ гр. Килифарево</t>
  </si>
  <si>
    <t>Физкултурен салон ОУ "Хр. Ботев" с. Ресен</t>
  </si>
  <si>
    <t>Реконструкция покриви ДГ "Св. Св. Кирил и Методий"</t>
  </si>
  <si>
    <t>Функция 05  Социално осигур., подпомагане и грижи</t>
  </si>
  <si>
    <t>Социален патронаж - Дебелец</t>
  </si>
  <si>
    <t>Клуб на инвалида ул. "Краков" гр. Велико Търново</t>
  </si>
  <si>
    <t>5200  ПРИДОБИВАНЕ НА ДМА</t>
  </si>
  <si>
    <t>5201 Компютри и хардуер</t>
  </si>
  <si>
    <t>5203 Придобиване на др. оборудване машини и съоръжения</t>
  </si>
  <si>
    <t>Озвучителна мултимедийна система - Зала Общински съвет</t>
  </si>
  <si>
    <t>Придобиване на транспортни средства</t>
  </si>
  <si>
    <t>5204 Автомобили на лизинг</t>
  </si>
  <si>
    <t>5206 Инфраструктурни обекти</t>
  </si>
  <si>
    <t>Реконструкция админ.сграда Община В.Търново</t>
  </si>
  <si>
    <t>Реконструкция сгради - кметства в т.ч.:</t>
  </si>
  <si>
    <t>Килифарево</t>
  </si>
  <si>
    <t>Присово</t>
  </si>
  <si>
    <t>Самоводене</t>
  </si>
  <si>
    <t>Шемшево</t>
  </si>
  <si>
    <t>Шереметя</t>
  </si>
  <si>
    <t>Сграда  Община  Велико Търново</t>
  </si>
  <si>
    <t>Реконструкция помещения за общинска данъчна служба</t>
  </si>
  <si>
    <t>Здравна служба  с. Самоводене</t>
  </si>
  <si>
    <t>Здравен дом с. Русаля</t>
  </si>
  <si>
    <t>с. Беляковец</t>
  </si>
  <si>
    <t>с. Водолей</t>
  </si>
  <si>
    <t>с. Вонеща Вода</t>
  </si>
  <si>
    <t>гр. Дебелец</t>
  </si>
  <si>
    <t>с. Дичин</t>
  </si>
  <si>
    <t>с. Пчелище</t>
  </si>
  <si>
    <t>с. Ресен</t>
  </si>
  <si>
    <t>Промяна предназначение хранителен блок СОУ "Вела Благоева"</t>
  </si>
  <si>
    <t>Реконструкция покриви СОУ "Емилиян Станев"</t>
  </si>
  <si>
    <t>Реконструкция покриви СОУ "Вела Благоева"</t>
  </si>
  <si>
    <t>Реконструкция покриви СОУ "Владимир Комаров"</t>
  </si>
  <si>
    <t>Реконструкция плувен басеин СОУ "Емилиян Станев"</t>
  </si>
  <si>
    <t>Реконструкция покриви СОУ "Бачо Киро"</t>
  </si>
  <si>
    <t>Реконструкция ДГ "Иванка Ботева"</t>
  </si>
  <si>
    <t>Реконструкция ДГ "Райна Княгиня"</t>
  </si>
  <si>
    <t>Реконструкция отоплителна инсталация на ЦДГ с. Ресен</t>
  </si>
  <si>
    <t>ППР/в рамките на 5206/Функция 03 Образование</t>
  </si>
  <si>
    <t>Проект газификация училища</t>
  </si>
  <si>
    <t>ППР/ в рамките на 5206 /Функция 03 Образование</t>
  </si>
  <si>
    <t>ИП Реконструкция покриви ОУ "Бачо Киро"</t>
  </si>
  <si>
    <t>Функция 04 Здравеопазване</t>
  </si>
  <si>
    <t>Реконструкция покриви ДЯ "Пролет"</t>
  </si>
  <si>
    <t>Пенсионерски клуб с. Присово</t>
  </si>
  <si>
    <t>Пенсионерски клуб с. Шемшево</t>
  </si>
  <si>
    <t xml:space="preserve">Дялово участие по Проект"Красива България"-"Защитено жилище" гр.Дебелец </t>
  </si>
  <si>
    <t>Функция 06 Жил. строит., Б К С и опазв. окол. среда</t>
  </si>
  <si>
    <t>5205 Придобиване на стопански инвентар</t>
  </si>
  <si>
    <t>с. Арбанаси - моторна резачка</t>
  </si>
  <si>
    <t>с. Балван - моторна резачка</t>
  </si>
  <si>
    <t>с. Велчево - моторен трион</t>
  </si>
  <si>
    <t>с. Водолей - моторна резачка</t>
  </si>
  <si>
    <t>с. Въглевци - храсторез</t>
  </si>
  <si>
    <t>гр. Дебелец - храсторез; моторна коса</t>
  </si>
  <si>
    <t>с. Дичин - моторен трион</t>
  </si>
  <si>
    <t>гр. Килифарево - моторен трион; косачка</t>
  </si>
  <si>
    <t>гр. Килифарево/група кметства към км. Килифарево/- храсторез</t>
  </si>
  <si>
    <t>с. Къпиново - моторна коса; храсторез</t>
  </si>
  <si>
    <t>с. Леденик - моторна резачка</t>
  </si>
  <si>
    <t>с. Миндя - моторна коса</t>
  </si>
  <si>
    <t>с. Никюп - моторна резачка</t>
  </si>
  <si>
    <t>с. Пчелище - моторна коса; храсторез</t>
  </si>
  <si>
    <t>с. Русаля - моторен трион; храсторез</t>
  </si>
  <si>
    <t>с. Шереметя - моторна коса</t>
  </si>
  <si>
    <t>Възрожденска къща ул. "Ив. Панов" 20 - 24</t>
  </si>
  <si>
    <t>Възрожденска къща ул. "Крайбрежна" 10 - 12</t>
  </si>
  <si>
    <t>Възрожденска къща ул. "Крайбрежна" 12 А</t>
  </si>
  <si>
    <t>Възрожденска къща ул. "Гурко" 40 - 42</t>
  </si>
  <si>
    <t>Реконструкция ул. "Георги Измирлиев" гр. Велико Търново</t>
  </si>
  <si>
    <t xml:space="preserve">Улично осветление и верт. план. кв. 379 </t>
  </si>
  <si>
    <t xml:space="preserve">Улично осветление ЖК "Бузлуджа" кв.№№ 337;342;347;348;349 </t>
  </si>
  <si>
    <t>Изграждане улици ЖК"Картала" в т.ч.:- ул."Ст. Михайловски"</t>
  </si>
  <si>
    <t>Изграждане ул. ЖК"Бузлуджа" в т.ч.:- ул. Зона"Запад"-кв.336</t>
  </si>
  <si>
    <t>Изграждане улици ЖК"Бузлуджа" в т.ч.:- ул. Зона"В" - кв.363</t>
  </si>
  <si>
    <t>Изграждане ул. "Хаджи Димитър" гр. Велико Търново</t>
  </si>
  <si>
    <t>Изграждане ул."Козлодуй"-ул."7-ми юли" гр. Велико Търново</t>
  </si>
  <si>
    <t>Реконстукция ул. "Дондуков" гр. Велико Търново</t>
  </si>
  <si>
    <t>Местен път под надлез на ГП 4</t>
  </si>
  <si>
    <t>Отводняване ЕПЖС - 16 - кв. "Бузлуджа"</t>
  </si>
  <si>
    <t>Дренажна система кв. 31</t>
  </si>
  <si>
    <t>Укрепване мост на път ІV-55101-пътІІІ-551(дофинансиран.обект по СБ 3/15.05.)</t>
  </si>
  <si>
    <t>Гробищен парк гр. Велико Търново</t>
  </si>
  <si>
    <t>Подпорна стена с. Малки Чифлик</t>
  </si>
  <si>
    <t>Подпорна стена с.Плаково/Обезопасяване;поставяне мантинели/</t>
  </si>
  <si>
    <t>Подпорна стена с. Райковци</t>
  </si>
  <si>
    <t>Ограда сметище с. Самоводене</t>
  </si>
  <si>
    <t>Проект за финансово управл. на публ. инфрастр. в т.ч.:</t>
  </si>
  <si>
    <t xml:space="preserve"> - Улици ЖК "Бузлуджа" гр. Велико Търново</t>
  </si>
  <si>
    <t xml:space="preserve"> - Улици ЖК "Бузлуджа" - Зона "В" гр. Велико Търново</t>
  </si>
  <si>
    <t xml:space="preserve"> - Улици ЖК "Света гора" гр. Велико Търново</t>
  </si>
  <si>
    <t xml:space="preserve"> - Улици ЖК "К. Фичето" гр. Велико Търново</t>
  </si>
  <si>
    <t xml:space="preserve"> - Улици Кметства</t>
  </si>
  <si>
    <t xml:space="preserve"> - Улици Централна градска част гр. Велико Търново</t>
  </si>
  <si>
    <t xml:space="preserve"> - Улици ЖК "Чолаковци" гр. Велико Търново</t>
  </si>
  <si>
    <t xml:space="preserve"> - Улици ЖК "Акация" и ЖК "Картала" гр. Велико Търново</t>
  </si>
  <si>
    <t>Реконструкция улици кметства в т.ч. :</t>
  </si>
  <si>
    <t>с. Арбанаси</t>
  </si>
  <si>
    <t>с. Буковец</t>
  </si>
  <si>
    <t xml:space="preserve">гр. Дебелец </t>
  </si>
  <si>
    <t xml:space="preserve">с. Дичин </t>
  </si>
  <si>
    <t>с. Къпиново</t>
  </si>
  <si>
    <t>с. Малки Чифлик</t>
  </si>
  <si>
    <t>с. Плаково</t>
  </si>
  <si>
    <t>с. Присово</t>
  </si>
  <si>
    <t>с. Церова кория</t>
  </si>
  <si>
    <t>с. Шемшево</t>
  </si>
  <si>
    <t>Реконструкция паркове кметства в т.ч. :</t>
  </si>
  <si>
    <t>с. Велчево</t>
  </si>
  <si>
    <t>с. Ветринци</t>
  </si>
  <si>
    <t>с. Въглевци</t>
  </si>
  <si>
    <t>с. Габровци</t>
  </si>
  <si>
    <t>с. Големани</t>
  </si>
  <si>
    <t>гр. Килифарево</t>
  </si>
  <si>
    <t>с. Леденик</t>
  </si>
  <si>
    <t>с. Миндя</t>
  </si>
  <si>
    <t>с. Момин сбор</t>
  </si>
  <si>
    <t>с. Никюп</t>
  </si>
  <si>
    <t>с. Ново село</t>
  </si>
  <si>
    <t>с. Пушево</t>
  </si>
  <si>
    <t>с. Русаля</t>
  </si>
  <si>
    <t>с. Хотница</t>
  </si>
  <si>
    <t xml:space="preserve">с. Шереметя </t>
  </si>
  <si>
    <t>Дялово участие "Красива България" 2003</t>
  </si>
  <si>
    <t>Реконстр. местни водоизточ. - кметства в т.ч.:</t>
  </si>
  <si>
    <t>с. Балван</t>
  </si>
  <si>
    <t>Велчево</t>
  </si>
  <si>
    <t>с. Войнежа</t>
  </si>
  <si>
    <t>с. Емен</t>
  </si>
  <si>
    <t>с. Самоводене</t>
  </si>
  <si>
    <t>с. Ялово</t>
  </si>
  <si>
    <t xml:space="preserve">Реконструкция канализация - кметства в т.ч. : </t>
  </si>
  <si>
    <t>Канализация гр. Килифарево - дялово участие</t>
  </si>
  <si>
    <t>ППР/ в рамките на 5206 /Функция 06 Жил. с-во БКС и ООС</t>
  </si>
  <si>
    <t>Авторски преработки</t>
  </si>
  <si>
    <t>Реконструкция ул. "Г. Живков"</t>
  </si>
  <si>
    <t>ИП ул. ВЗ "Чуката"</t>
  </si>
  <si>
    <t>ППР канализация с. Присово</t>
  </si>
  <si>
    <t>ПУП кв. "Варуша" - предварителен</t>
  </si>
  <si>
    <t>ПУП кв. "М. Райкович" - предварителен</t>
  </si>
  <si>
    <t>ПУП гаров район</t>
  </si>
  <si>
    <t>ППР укрепване брегове Негованка - Русаля</t>
  </si>
  <si>
    <t>Подпорна стена на път ІІІ - 514</t>
  </si>
  <si>
    <t>ППР Терени за гробищни паркове - с. Малки чифлик</t>
  </si>
  <si>
    <t>ИП ул. ЖК "Чолаковци" бл. 13, 15</t>
  </si>
  <si>
    <t>ИП ул. "Капитан П. Войвода" - сев. част</t>
  </si>
  <si>
    <t>ИП ул. "Ст. Коледаров" - ул. "Д. Благоев" Старчески дом</t>
  </si>
  <si>
    <t>ИП ул. "Славянска" - ГП 4</t>
  </si>
  <si>
    <t>ППР за укрепване и корекция дере Присово</t>
  </si>
  <si>
    <t>ИП ул. "КЩ. Гайтанджията" над ОДПЗС</t>
  </si>
  <si>
    <t>ППР водоснабдяване Малък Ресен</t>
  </si>
  <si>
    <t>Специализиран кадастрален план гр. Дебелец</t>
  </si>
  <si>
    <t xml:space="preserve">ППР Устройствено проучв.за идейна конц.за паркиране в старинната част на ВТ </t>
  </si>
  <si>
    <t>Функция 07 Почивно дело, култура, религиоз. дейности</t>
  </si>
  <si>
    <t xml:space="preserve">5201 Компютри и хардуер:библ."Надежда"В.Т.1000лв.;"Напредък"Килиф.1500лв. </t>
  </si>
  <si>
    <t>5203 Придобиване на друго оборудване, машини и съоръжения</t>
  </si>
  <si>
    <t>Лазер - ОП "Звук и светлина" В. Търново</t>
  </si>
  <si>
    <t>Трактор - косачка  - ОП "Спортни имоти" гр. В. Търново</t>
  </si>
  <si>
    <t>Реконструкция ДКС "В. Левски" - отопление и климатизация</t>
  </si>
  <si>
    <t>Реконстр. НБ"П.Р.Славейков" в т.ч.: - филиал ЖК "К.Фичето"</t>
  </si>
  <si>
    <t>Дялово участие в реконстр. на религиозни храмове</t>
  </si>
  <si>
    <t>Реконструкция стадион "Ивайло"</t>
  </si>
  <si>
    <t>ППР/в рамките на 5206 /Функция 07 Почивнодело, К и РД</t>
  </si>
  <si>
    <t>5300  НМДА  Придобиване на НМДА</t>
  </si>
  <si>
    <t>Функция  01  Общи държавни служби</t>
  </si>
  <si>
    <t>5301 Придобиване на Програмни продукти</t>
  </si>
  <si>
    <t>Придобиване на готови ПП</t>
  </si>
  <si>
    <t>Електронна карта</t>
  </si>
  <si>
    <t>5309  -  Придобиване  на  други  Н М Д А</t>
  </si>
  <si>
    <t>Актуализация на  ПУП  ЖК "Бузлуджа" - ІІ етап</t>
  </si>
  <si>
    <t>ИП Подпорна стена ОДПЗС</t>
  </si>
  <si>
    <t>ИП "НОВ ЦЕНТЪР" - ІІ етап</t>
  </si>
  <si>
    <t>Инвестиционен проект улица  кв. 336</t>
  </si>
  <si>
    <t>Актуализация на  ПУП  кв. "Света гора"</t>
  </si>
  <si>
    <t>Генерален план за орган. на движението гр.В.Търново-ІІ и ІІІ ет.</t>
  </si>
  <si>
    <t>5500  Капиталови трансфери</t>
  </si>
  <si>
    <t xml:space="preserve">5501  КТ за нефинансови предприятия  </t>
  </si>
  <si>
    <t>Реконстр. (констр. укрепване) МОДОЗС В.Търново ЕООД В.Т</t>
  </si>
  <si>
    <t>МОДОЗС В.Търново ЕООД В.Търново - реконструкция хирург.блок и реанимация</t>
  </si>
  <si>
    <t>Реконструкция ОДПФЗС "Д-р Трейман" В.Търново ЕООД</t>
  </si>
  <si>
    <t>ОДПФЗС "Д-р Трейман" В.Търново ЕООД - кислородно - вакуумна инсталация</t>
  </si>
  <si>
    <t>5503  КТ за организации с нестопанска цел</t>
  </si>
  <si>
    <r>
      <t xml:space="preserve">ЕГ "Проф. Асен Златаров" - </t>
    </r>
    <r>
      <rPr>
        <b/>
        <sz val="12"/>
        <rFont val="Tahoma"/>
        <family val="2"/>
      </rPr>
      <t>газификация</t>
    </r>
  </si>
  <si>
    <r>
      <t xml:space="preserve">ПМГ "Васил Друмев" - </t>
    </r>
    <r>
      <rPr>
        <b/>
        <sz val="12"/>
        <rFont val="Tahoma"/>
        <family val="2"/>
      </rPr>
      <t>газификация</t>
    </r>
  </si>
  <si>
    <r>
      <t xml:space="preserve">СОУ "Патриарх Евтимий" - </t>
    </r>
    <r>
      <rPr>
        <b/>
        <sz val="12"/>
        <rFont val="Tahoma"/>
        <family val="2"/>
      </rPr>
      <t>газификация</t>
    </r>
  </si>
  <si>
    <r>
      <t xml:space="preserve">ОДЗ "Здравец" - </t>
    </r>
    <r>
      <rPr>
        <b/>
        <sz val="12"/>
        <rFont val="Tahoma"/>
        <family val="2"/>
      </rPr>
      <t>газификация</t>
    </r>
  </si>
  <si>
    <r>
      <t xml:space="preserve">ЦДГ "Слънце" - </t>
    </r>
    <r>
      <rPr>
        <b/>
        <sz val="12"/>
        <rFont val="Tahoma"/>
        <family val="2"/>
      </rPr>
      <t>газификация</t>
    </r>
  </si>
  <si>
    <r>
      <t xml:space="preserve">ЦДГ "Соня" - </t>
    </r>
    <r>
      <rPr>
        <b/>
        <sz val="12"/>
        <rFont val="Tahoma"/>
        <family val="2"/>
      </rPr>
      <t>газификация</t>
    </r>
  </si>
  <si>
    <r>
      <t xml:space="preserve">ДЯ "Слънце" - </t>
    </r>
    <r>
      <rPr>
        <b/>
        <sz val="12"/>
        <rFont val="Tahoma"/>
        <family val="2"/>
      </rPr>
      <t>газификация</t>
    </r>
  </si>
  <si>
    <r>
      <t xml:space="preserve">ДЯ "Митко Палаузов" ( № 3 ) - </t>
    </r>
    <r>
      <rPr>
        <b/>
        <sz val="12"/>
        <rFont val="Tahoma"/>
        <family val="2"/>
      </rPr>
      <t>газификация</t>
    </r>
  </si>
  <si>
    <t xml:space="preserve">          ПРИЛОЖЕНИЕ №5</t>
  </si>
  <si>
    <t>ПРИЛОЖЕНИЕ №6</t>
  </si>
  <si>
    <t>ПРИЛОЖЕНИЕ №4</t>
  </si>
  <si>
    <t>за извършените разходи по дейност "Чистота"</t>
  </si>
  <si>
    <t xml:space="preserve">към 31.12.2004г.при </t>
  </si>
  <si>
    <t>Община В.Търново</t>
  </si>
  <si>
    <t>/сборна/</t>
  </si>
  <si>
    <t>№</t>
  </si>
  <si>
    <t>План сметка, включваща необходимите разходи на Община В.Търново съгл. чл.66,ал.1 от ЗМДТ</t>
  </si>
  <si>
    <t>Разходи в лева</t>
  </si>
  <si>
    <t>Фактурир.и изплат. 01.01-31.12.04г.</t>
  </si>
  <si>
    <t>Фактур.и начисл .01.01-31.12.04г.</t>
  </si>
  <si>
    <t>Неразплатени към 31.12.04г.</t>
  </si>
  <si>
    <t>Забележка</t>
  </si>
  <si>
    <t>Общо за Община В.Търново от тях:</t>
  </si>
  <si>
    <t>1.</t>
  </si>
  <si>
    <t>Осигуряване на съдове за съхранение на битови отпадъци и поддръжка В т.ч.:</t>
  </si>
  <si>
    <r>
      <t xml:space="preserve">  - </t>
    </r>
    <r>
      <rPr>
        <sz val="10"/>
        <rFont val="Arial"/>
        <family val="2"/>
      </rPr>
      <t>Нови контейнери - тип "Бобър"</t>
    </r>
  </si>
  <si>
    <t xml:space="preserve">  - Нови контейнери тип"Бургаски" - 4куб.м.и кофи тип "Мева" За кметствата, поддръжка,боядисване и дезинфекция </t>
  </si>
  <si>
    <t xml:space="preserve">  - Кошчета за отпадъци, вкл. Боядисване и поддръжка на стари за гр.В.Търново и кметствата</t>
  </si>
  <si>
    <t>2.</t>
  </si>
  <si>
    <t>Събиране на битови отпадъци и транспортирането им до депото в т.ч.:</t>
  </si>
  <si>
    <t xml:space="preserve">  - Събиране на битовите отпадъци на гр.В.Търново, селата Арбанаси, Шереметя и М.Чифлик и транспорт. им до депото, по д-р за концесия </t>
  </si>
  <si>
    <t xml:space="preserve">  - Събиране на битовите отпадъци на 18 кметства в общината - Балван, Беляковец, Ново Село, Самоводене, Ресен, Присово, Леденик, Шемшево, Пушево, Ц.Кория, Пчелище, Плаково, Дичин, Русаля, Водолей, М.Сбор, Къпиново, Габровци и транспортирането им до депата </t>
  </si>
  <si>
    <t xml:space="preserve">  - гр. Дебелец</t>
  </si>
  <si>
    <t xml:space="preserve">  - Килифарево, В.Вода, Райковци, Въглевци, Войнежа</t>
  </si>
  <si>
    <t xml:space="preserve">  - други кметства</t>
  </si>
  <si>
    <t>3.</t>
  </si>
  <si>
    <t>Проектиране, изграждане, поддържане, експлоатация, мониторинг и закриване на депото за Твърди Битови Отпадъци</t>
  </si>
  <si>
    <t xml:space="preserve">  - Поддръжка на депото на гр.В.Търново в с. Шереметя</t>
  </si>
  <si>
    <t xml:space="preserve">  - Депо с. Леденик</t>
  </si>
  <si>
    <t xml:space="preserve">  - Депа в другите населени места на общината /кметствата/</t>
  </si>
  <si>
    <t xml:space="preserve">  - Ликивидиране нерегламентирани сметища /по програма/</t>
  </si>
  <si>
    <t xml:space="preserve">  - Ликвидиране на нерегламентирани сметища около гр.В.Търново /по програма/</t>
  </si>
  <si>
    <t>4.</t>
  </si>
  <si>
    <t>Почистване на уличните платна, площадите, алеите, парковете, и др.територии, предназначени за обществено ползване</t>
  </si>
  <si>
    <t xml:space="preserve"> 4.1</t>
  </si>
  <si>
    <t xml:space="preserve"> Почистване на уличните платна, площадите, алеите, парковете, и др. територии, предназначени за обществено ползване - в.т.ч.:</t>
  </si>
  <si>
    <t xml:space="preserve">  - Улично почистване на гр.В.Търново</t>
  </si>
  <si>
    <t xml:space="preserve">  - Улично почистване на гр. Дебелец</t>
  </si>
  <si>
    <t xml:space="preserve">  - Улично почистване на гр. Килифарево</t>
  </si>
  <si>
    <t xml:space="preserve">  - Почистване на улични платна, площадки, алеи, паркове и др. територии за обществ. ползване в кметствата на общината</t>
  </si>
  <si>
    <t xml:space="preserve">  - Финансово участие на общината в "Програма от социални помощи към заетост"/инструменти, транспорт и механизация/</t>
  </si>
  <si>
    <t>4.2</t>
  </si>
  <si>
    <t>Снегопочистване - машини, горива, м-ли, труд и др. в т.ч.:</t>
  </si>
  <si>
    <t xml:space="preserve">  - гр. Велико Търново</t>
  </si>
  <si>
    <t xml:space="preserve">  - Всички кметства</t>
  </si>
  <si>
    <t>Преходен остатък 2003г.</t>
  </si>
  <si>
    <t>Постъпления от такса битови отпадъци за 2004г.</t>
  </si>
  <si>
    <t>Преходен остатък 2004г.</t>
  </si>
  <si>
    <t>ПРИЛОЖЕНИЕ №7</t>
  </si>
  <si>
    <t xml:space="preserve">На основание чл.  21, ал. 1, т. 6 от ЗМСМА, чл. 18 от Закона за общинските бюджети, </t>
  </si>
  <si>
    <t>Общински съвет Велико Търново</t>
  </si>
  <si>
    <t>ПРЕДСЕДАТЕЛ</t>
  </si>
  <si>
    <t>ОБЩИНСКИ СЪВЕТ</t>
  </si>
  <si>
    <t xml:space="preserve">    /инж.  НИКОЛАЙ ТАЧЕВ/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</si>
</sst>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#,##0\ &quot;лв&quot;"/>
    <numFmt numFmtId="166" formatCode="0.0"/>
    <numFmt numFmtId="167" formatCode="#,##0.0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#,##0.00;[Red]#,##0.00"/>
    <numFmt numFmtId="191" formatCode="#,##0.0;[Red]#,##0.0"/>
    <numFmt numFmtId="192" formatCode="#,##0;[Red]#,##0"/>
    <numFmt numFmtId="193" formatCode="[$-402]dd\ mmmm\ yyyy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u val="single"/>
      <sz val="12"/>
      <name val="Tahoma"/>
      <family val="2"/>
    </font>
    <font>
      <b/>
      <u val="single"/>
      <sz val="11"/>
      <name val="Tahoma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u val="single"/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i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" fontId="10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1" fontId="7" fillId="0" borderId="4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" fontId="12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" fontId="13" fillId="0" borderId="4" xfId="0" applyNumberFormat="1" applyFont="1" applyBorder="1" applyAlignment="1">
      <alignment/>
    </xf>
    <xf numFmtId="1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" fontId="6" fillId="0" borderId="6" xfId="0" applyNumberFormat="1" applyFont="1" applyBorder="1" applyAlignment="1">
      <alignment wrapText="1"/>
    </xf>
    <xf numFmtId="1" fontId="6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1" fontId="6" fillId="0" borderId="4" xfId="0" applyNumberFormat="1" applyFont="1" applyBorder="1" applyAlignment="1">
      <alignment wrapText="1"/>
    </xf>
    <xf numFmtId="1" fontId="6" fillId="0" borderId="7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5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4" fillId="0" borderId="17" xfId="0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165" fontId="5" fillId="0" borderId="15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/>
    </xf>
    <xf numFmtId="3" fontId="10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20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1" fontId="10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4" fontId="5" fillId="3" borderId="4" xfId="0" applyNumberFormat="1" applyFont="1" applyFill="1" applyBorder="1" applyAlignment="1">
      <alignment horizontal="right"/>
    </xf>
    <xf numFmtId="0" fontId="11" fillId="0" borderId="4" xfId="0" applyFont="1" applyBorder="1" applyAlignment="1">
      <alignment/>
    </xf>
    <xf numFmtId="4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/>
    </xf>
    <xf numFmtId="4" fontId="11" fillId="0" borderId="4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right"/>
    </xf>
    <xf numFmtId="4" fontId="11" fillId="4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right"/>
    </xf>
    <xf numFmtId="4" fontId="11" fillId="0" borderId="23" xfId="0" applyNumberFormat="1" applyFont="1" applyBorder="1" applyAlignment="1">
      <alignment/>
    </xf>
    <xf numFmtId="4" fontId="5" fillId="0" borderId="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4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7" fillId="0" borderId="23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7" fillId="0" borderId="2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5" fillId="0" borderId="7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33" xfId="0" applyBorder="1" applyAlignment="1">
      <alignment vertical="top"/>
    </xf>
    <xf numFmtId="0" fontId="23" fillId="0" borderId="3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/>
    </xf>
    <xf numFmtId="0" fontId="23" fillId="0" borderId="36" xfId="0" applyFont="1" applyBorder="1" applyAlignment="1">
      <alignment/>
    </xf>
    <xf numFmtId="0" fontId="23" fillId="0" borderId="36" xfId="0" applyFont="1" applyBorder="1" applyAlignment="1">
      <alignment horizontal="right"/>
    </xf>
    <xf numFmtId="0" fontId="23" fillId="0" borderId="3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/>
    </xf>
    <xf numFmtId="0" fontId="23" fillId="0" borderId="38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0" fillId="0" borderId="29" xfId="0" applyNumberFormat="1" applyBorder="1" applyAlignment="1">
      <alignment/>
    </xf>
    <xf numFmtId="0" fontId="23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right"/>
    </xf>
    <xf numFmtId="0" fontId="23" fillId="0" borderId="4" xfId="0" applyFont="1" applyBorder="1" applyAlignment="1">
      <alignment/>
    </xf>
    <xf numFmtId="0" fontId="23" fillId="0" borderId="39" xfId="0" applyFont="1" applyBorder="1" applyAlignment="1">
      <alignment/>
    </xf>
    <xf numFmtId="0" fontId="0" fillId="5" borderId="4" xfId="0" applyFill="1" applyBorder="1" applyAlignment="1">
      <alignment/>
    </xf>
    <xf numFmtId="0" fontId="0" fillId="0" borderId="31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43" xfId="0" applyBorder="1" applyAlignment="1">
      <alignment/>
    </xf>
    <xf numFmtId="0" fontId="23" fillId="0" borderId="44" xfId="0" applyFont="1" applyBorder="1" applyAlignment="1">
      <alignment horizontal="left"/>
    </xf>
    <xf numFmtId="0" fontId="23" fillId="0" borderId="45" xfId="0" applyFont="1" applyBorder="1" applyAlignment="1">
      <alignment horizontal="left" vertical="top" wrapText="1"/>
    </xf>
    <xf numFmtId="0" fontId="23" fillId="0" borderId="46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23" fillId="0" borderId="32" xfId="0" applyFont="1" applyBorder="1" applyAlignment="1">
      <alignment horizontal="left"/>
    </xf>
    <xf numFmtId="0" fontId="23" fillId="0" borderId="48" xfId="0" applyFont="1" applyBorder="1" applyAlignment="1">
      <alignment horizontal="left" vertical="top" wrapText="1"/>
    </xf>
    <xf numFmtId="0" fontId="23" fillId="0" borderId="49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1" xfId="0" applyBorder="1" applyAlignment="1">
      <alignment/>
    </xf>
    <xf numFmtId="0" fontId="23" fillId="0" borderId="45" xfId="0" applyFont="1" applyBorder="1" applyAlignment="1">
      <alignment/>
    </xf>
    <xf numFmtId="0" fontId="23" fillId="0" borderId="49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workbookViewId="0" topLeftCell="A2">
      <selection activeCell="A5" sqref="A5"/>
    </sheetView>
  </sheetViews>
  <sheetFormatPr defaultColWidth="9.140625" defaultRowHeight="12.75"/>
  <cols>
    <col min="1" max="5" width="9.140625" style="28" customWidth="1"/>
    <col min="6" max="6" width="9.28125" style="28" customWidth="1"/>
    <col min="7" max="7" width="15.57421875" style="28" customWidth="1"/>
    <col min="8" max="8" width="18.8515625" style="28" customWidth="1"/>
    <col min="9" max="16384" width="9.140625" style="28" customWidth="1"/>
  </cols>
  <sheetData>
    <row r="1" ht="12.75">
      <c r="H1" s="143" t="s">
        <v>193</v>
      </c>
    </row>
    <row r="4" spans="2:8" s="3" customFormat="1" ht="15">
      <c r="B4" s="145"/>
      <c r="G4" s="146"/>
      <c r="H4" s="146"/>
    </row>
    <row r="5" spans="2:8" s="3" customFormat="1" ht="15">
      <c r="B5" s="145"/>
      <c r="G5" s="146"/>
      <c r="H5" s="146"/>
    </row>
    <row r="6" spans="2:8" ht="12.75">
      <c r="B6" s="28" t="s">
        <v>781</v>
      </c>
      <c r="G6" s="144"/>
      <c r="H6" s="144"/>
    </row>
    <row r="7" spans="1:8" ht="12.75">
      <c r="A7" s="28" t="s">
        <v>782</v>
      </c>
      <c r="G7" s="144"/>
      <c r="H7" s="144"/>
    </row>
    <row r="10" ht="12.75">
      <c r="B10" s="28" t="s">
        <v>194</v>
      </c>
    </row>
    <row r="11" ht="12.75">
      <c r="A11" s="28" t="s">
        <v>195</v>
      </c>
    </row>
    <row r="12" ht="12.75">
      <c r="C12" s="28" t="s">
        <v>196</v>
      </c>
    </row>
    <row r="13" s="3" customFormat="1" ht="15">
      <c r="B13" s="145" t="s">
        <v>197</v>
      </c>
    </row>
    <row r="15" spans="1:8" s="5" customFormat="1" ht="15">
      <c r="A15" s="147" t="s">
        <v>198</v>
      </c>
      <c r="F15" s="148"/>
      <c r="G15" s="149"/>
      <c r="H15" s="149"/>
    </row>
    <row r="16" spans="1:8" s="5" customFormat="1" ht="15.75" thickBot="1">
      <c r="A16" s="150"/>
      <c r="B16" s="150"/>
      <c r="C16" s="151"/>
      <c r="D16" s="150"/>
      <c r="E16" s="151"/>
      <c r="F16" s="151" t="s">
        <v>199</v>
      </c>
      <c r="G16" s="152" t="s">
        <v>200</v>
      </c>
      <c r="H16" s="152" t="s">
        <v>201</v>
      </c>
    </row>
    <row r="17" spans="1:8" s="157" customFormat="1" ht="15" thickTop="1">
      <c r="A17" s="153" t="s">
        <v>202</v>
      </c>
      <c r="B17" s="154"/>
      <c r="C17" s="154"/>
      <c r="D17" s="154"/>
      <c r="E17" s="154"/>
      <c r="F17" s="155"/>
      <c r="G17" s="156"/>
      <c r="H17" s="156"/>
    </row>
    <row r="18" spans="1:8" s="157" customFormat="1" ht="14.25">
      <c r="A18" s="153" t="s">
        <v>203</v>
      </c>
      <c r="B18" s="154"/>
      <c r="C18" s="154"/>
      <c r="D18" s="154"/>
      <c r="E18" s="154"/>
      <c r="F18" s="155"/>
      <c r="G18" s="156"/>
      <c r="H18" s="156"/>
    </row>
    <row r="19" spans="1:8" s="157" customFormat="1" ht="14.25">
      <c r="A19" s="153" t="s">
        <v>204</v>
      </c>
      <c r="B19" s="154"/>
      <c r="C19" s="154"/>
      <c r="D19" s="154"/>
      <c r="E19" s="154"/>
      <c r="F19" s="155"/>
      <c r="G19" s="156"/>
      <c r="H19" s="156"/>
    </row>
    <row r="20" spans="1:8" s="45" customFormat="1" ht="12.75">
      <c r="A20" s="42" t="s">
        <v>205</v>
      </c>
      <c r="F20" s="158">
        <v>1300</v>
      </c>
      <c r="G20" s="159">
        <f>SUM(G21:G25)</f>
        <v>151801</v>
      </c>
      <c r="H20" s="159">
        <f>SUM(H21:H25)</f>
        <v>151801</v>
      </c>
    </row>
    <row r="21" spans="1:8" s="45" customFormat="1" ht="12.75">
      <c r="A21" s="45" t="s">
        <v>206</v>
      </c>
      <c r="F21" s="160">
        <v>1301</v>
      </c>
      <c r="G21" s="161">
        <f aca="true" t="shared" si="0" ref="G21:G26">SUM(H21:H21)</f>
        <v>121993</v>
      </c>
      <c r="H21" s="161">
        <v>121993</v>
      </c>
    </row>
    <row r="22" spans="1:8" s="45" customFormat="1" ht="12.75">
      <c r="A22" s="45" t="s">
        <v>207</v>
      </c>
      <c r="F22" s="160">
        <v>1302</v>
      </c>
      <c r="G22" s="161">
        <f t="shared" si="0"/>
        <v>-2512</v>
      </c>
      <c r="H22" s="161">
        <v>-2512</v>
      </c>
    </row>
    <row r="23" spans="1:8" s="45" customFormat="1" ht="12.75">
      <c r="A23" s="45" t="s">
        <v>208</v>
      </c>
      <c r="F23" s="160">
        <v>1303</v>
      </c>
      <c r="G23" s="161">
        <f t="shared" si="0"/>
        <v>-42529</v>
      </c>
      <c r="H23" s="161">
        <v>-42529</v>
      </c>
    </row>
    <row r="24" spans="1:8" s="45" customFormat="1" ht="12.75">
      <c r="A24" s="45" t="s">
        <v>209</v>
      </c>
      <c r="F24" s="160">
        <v>1304</v>
      </c>
      <c r="G24" s="161">
        <f t="shared" si="0"/>
        <v>233447</v>
      </c>
      <c r="H24" s="161">
        <v>233447</v>
      </c>
    </row>
    <row r="25" spans="1:8" s="45" customFormat="1" ht="12.75">
      <c r="A25" s="45" t="s">
        <v>210</v>
      </c>
      <c r="F25" s="160">
        <v>1305</v>
      </c>
      <c r="G25" s="161">
        <f t="shared" si="0"/>
        <v>-158598</v>
      </c>
      <c r="H25" s="161">
        <v>-158598</v>
      </c>
    </row>
    <row r="26" spans="1:8" s="45" customFormat="1" ht="12.75">
      <c r="A26" s="162" t="s">
        <v>211</v>
      </c>
      <c r="F26" s="163" t="s">
        <v>212</v>
      </c>
      <c r="G26" s="44">
        <f t="shared" si="0"/>
        <v>-23</v>
      </c>
      <c r="H26" s="44">
        <v>-23</v>
      </c>
    </row>
    <row r="27" spans="1:8" s="2" customFormat="1" ht="15.75" thickBot="1">
      <c r="A27" s="164" t="s">
        <v>213</v>
      </c>
      <c r="B27" s="164"/>
      <c r="C27" s="164"/>
      <c r="D27" s="165"/>
      <c r="E27" s="165"/>
      <c r="F27" s="166"/>
      <c r="G27" s="167">
        <f>SUM(G20,G26)</f>
        <v>151778</v>
      </c>
      <c r="H27" s="167">
        <f>SUM(H20,H26)</f>
        <v>151778</v>
      </c>
    </row>
    <row r="28" spans="1:8" s="42" customFormat="1" ht="15" thickTop="1">
      <c r="A28" s="168"/>
      <c r="D28" s="169"/>
      <c r="E28" s="169"/>
      <c r="F28" s="170"/>
      <c r="G28" s="44"/>
      <c r="H28" s="44"/>
    </row>
    <row r="29" spans="1:8" ht="15">
      <c r="A29" s="147" t="s">
        <v>214</v>
      </c>
      <c r="E29" s="171"/>
      <c r="F29" s="172"/>
      <c r="G29" s="173"/>
      <c r="H29" s="173"/>
    </row>
    <row r="30" spans="1:8" s="45" customFormat="1" ht="12.75">
      <c r="A30" s="45" t="s">
        <v>215</v>
      </c>
      <c r="F30" s="158">
        <v>2400</v>
      </c>
      <c r="G30" s="159">
        <f>SUM(G31:G37)</f>
        <v>45774</v>
      </c>
      <c r="H30" s="159">
        <f>SUM(H31:H37)</f>
        <v>45774</v>
      </c>
    </row>
    <row r="31" spans="1:8" s="45" customFormat="1" ht="12.75">
      <c r="A31" s="45" t="s">
        <v>216</v>
      </c>
      <c r="F31" s="160">
        <v>2401</v>
      </c>
      <c r="G31" s="161">
        <f aca="true" t="shared" si="1" ref="G31:G37">SUM(H31:H31)</f>
        <v>901</v>
      </c>
      <c r="H31" s="161">
        <v>901</v>
      </c>
    </row>
    <row r="32" spans="1:8" s="45" customFormat="1" ht="12.75">
      <c r="A32" s="45" t="s">
        <v>217</v>
      </c>
      <c r="F32" s="160">
        <v>2404</v>
      </c>
      <c r="G32" s="161">
        <f t="shared" si="1"/>
        <v>17012</v>
      </c>
      <c r="H32" s="161">
        <v>17012</v>
      </c>
    </row>
    <row r="33" spans="1:8" s="45" customFormat="1" ht="12.75">
      <c r="A33" s="45" t="s">
        <v>218</v>
      </c>
      <c r="F33" s="160">
        <v>2405</v>
      </c>
      <c r="G33" s="161">
        <f t="shared" si="1"/>
        <v>2465</v>
      </c>
      <c r="H33" s="161">
        <v>2465</v>
      </c>
    </row>
    <row r="34" spans="1:8" s="45" customFormat="1" ht="12.75">
      <c r="A34" s="45" t="s">
        <v>219</v>
      </c>
      <c r="F34" s="160">
        <v>2406</v>
      </c>
      <c r="G34" s="161">
        <f t="shared" si="1"/>
        <v>22711</v>
      </c>
      <c r="H34" s="161">
        <v>22711</v>
      </c>
    </row>
    <row r="35" spans="1:8" s="45" customFormat="1" ht="12.75">
      <c r="A35" s="45" t="s">
        <v>220</v>
      </c>
      <c r="F35" s="160">
        <v>2407</v>
      </c>
      <c r="G35" s="161">
        <f t="shared" si="1"/>
        <v>-1258</v>
      </c>
      <c r="H35" s="161">
        <v>-1258</v>
      </c>
    </row>
    <row r="36" spans="1:8" s="45" customFormat="1" ht="12.75">
      <c r="A36" s="45" t="s">
        <v>221</v>
      </c>
      <c r="F36" s="160">
        <v>2408</v>
      </c>
      <c r="G36" s="161">
        <f t="shared" si="1"/>
        <v>1845</v>
      </c>
      <c r="H36" s="161">
        <v>1845</v>
      </c>
    </row>
    <row r="37" spans="1:8" s="45" customFormat="1" ht="12.75">
      <c r="A37" s="174" t="s">
        <v>222</v>
      </c>
      <c r="F37" s="160">
        <v>2419</v>
      </c>
      <c r="G37" s="161">
        <f t="shared" si="1"/>
        <v>2098</v>
      </c>
      <c r="H37" s="161">
        <v>2098</v>
      </c>
    </row>
    <row r="38" spans="1:8" s="45" customFormat="1" ht="12.75">
      <c r="A38" s="45" t="s">
        <v>223</v>
      </c>
      <c r="F38" s="158">
        <v>2700</v>
      </c>
      <c r="G38" s="159">
        <f>SUM(G39:G50)</f>
        <v>478014</v>
      </c>
      <c r="H38" s="159">
        <f>SUM(H39:H50)</f>
        <v>478014</v>
      </c>
    </row>
    <row r="39" spans="1:8" s="45" customFormat="1" ht="12.75">
      <c r="A39" s="45" t="s">
        <v>224</v>
      </c>
      <c r="F39" s="160">
        <v>2701</v>
      </c>
      <c r="G39" s="161">
        <f aca="true" t="shared" si="2" ref="G39:G50">SUM(H39:H39)</f>
        <v>-13161</v>
      </c>
      <c r="H39" s="161">
        <v>-13161</v>
      </c>
    </row>
    <row r="40" spans="1:8" s="45" customFormat="1" ht="12.75">
      <c r="A40" s="45" t="s">
        <v>225</v>
      </c>
      <c r="F40" s="160">
        <v>2702</v>
      </c>
      <c r="G40" s="161">
        <f t="shared" si="2"/>
        <v>-6965</v>
      </c>
      <c r="H40" s="161">
        <v>-6965</v>
      </c>
    </row>
    <row r="41" spans="1:8" s="45" customFormat="1" ht="12.75">
      <c r="A41" s="45" t="s">
        <v>226</v>
      </c>
      <c r="F41" s="160">
        <v>2704</v>
      </c>
      <c r="G41" s="161">
        <f t="shared" si="2"/>
        <v>-2197</v>
      </c>
      <c r="H41" s="161">
        <v>-2197</v>
      </c>
    </row>
    <row r="42" spans="1:8" s="45" customFormat="1" ht="12.75">
      <c r="A42" s="45" t="s">
        <v>227</v>
      </c>
      <c r="F42" s="160">
        <v>2705</v>
      </c>
      <c r="G42" s="161">
        <f t="shared" si="2"/>
        <v>-39372</v>
      </c>
      <c r="H42" s="161">
        <v>-39372</v>
      </c>
    </row>
    <row r="43" spans="1:8" s="45" customFormat="1" ht="12.75">
      <c r="A43" s="45" t="s">
        <v>228</v>
      </c>
      <c r="F43" s="160">
        <v>2707</v>
      </c>
      <c r="G43" s="161">
        <f t="shared" si="2"/>
        <v>381126</v>
      </c>
      <c r="H43" s="161">
        <v>381126</v>
      </c>
    </row>
    <row r="44" spans="1:8" s="45" customFormat="1" ht="12.75">
      <c r="A44" s="174" t="s">
        <v>229</v>
      </c>
      <c r="F44" s="160">
        <v>2708</v>
      </c>
      <c r="G44" s="161">
        <f t="shared" si="2"/>
        <v>-28</v>
      </c>
      <c r="H44" s="161">
        <v>-28</v>
      </c>
    </row>
    <row r="45" spans="1:8" s="45" customFormat="1" ht="12.75">
      <c r="A45" s="45" t="s">
        <v>230</v>
      </c>
      <c r="F45" s="160">
        <v>2709</v>
      </c>
      <c r="G45" s="161">
        <f t="shared" si="2"/>
        <v>-32456</v>
      </c>
      <c r="H45" s="161">
        <v>-32456</v>
      </c>
    </row>
    <row r="46" spans="1:8" s="45" customFormat="1" ht="12.75">
      <c r="A46" s="45" t="s">
        <v>231</v>
      </c>
      <c r="F46" s="160">
        <v>2710</v>
      </c>
      <c r="G46" s="161">
        <f t="shared" si="2"/>
        <v>102396</v>
      </c>
      <c r="H46" s="161">
        <v>102396</v>
      </c>
    </row>
    <row r="47" spans="1:8" s="45" customFormat="1" ht="12.75">
      <c r="A47" s="45" t="s">
        <v>232</v>
      </c>
      <c r="F47" s="160">
        <v>2711</v>
      </c>
      <c r="G47" s="161">
        <f t="shared" si="2"/>
        <v>28444</v>
      </c>
      <c r="H47" s="161">
        <v>28444</v>
      </c>
    </row>
    <row r="48" spans="1:8" s="45" customFormat="1" ht="12.75">
      <c r="A48" s="45" t="s">
        <v>233</v>
      </c>
      <c r="F48" s="160">
        <v>2715</v>
      </c>
      <c r="G48" s="161">
        <f t="shared" si="2"/>
        <v>-984</v>
      </c>
      <c r="H48" s="161">
        <v>-984</v>
      </c>
    </row>
    <row r="49" spans="1:8" s="45" customFormat="1" ht="12.75">
      <c r="A49" s="45" t="s">
        <v>234</v>
      </c>
      <c r="F49" s="160">
        <v>2716</v>
      </c>
      <c r="G49" s="161">
        <f t="shared" si="2"/>
        <v>6051</v>
      </c>
      <c r="H49" s="161">
        <v>6051</v>
      </c>
    </row>
    <row r="50" spans="1:8" s="45" customFormat="1" ht="12.75">
      <c r="A50" s="45" t="s">
        <v>235</v>
      </c>
      <c r="F50" s="160">
        <v>2729</v>
      </c>
      <c r="G50" s="161">
        <f t="shared" si="2"/>
        <v>55160</v>
      </c>
      <c r="H50" s="161">
        <v>55160</v>
      </c>
    </row>
    <row r="51" spans="1:8" s="45" customFormat="1" ht="12.75">
      <c r="A51" s="45" t="s">
        <v>236</v>
      </c>
      <c r="F51" s="158">
        <v>2800</v>
      </c>
      <c r="G51" s="159">
        <f>SUM(G52:G52)</f>
        <v>81529</v>
      </c>
      <c r="H51" s="159">
        <f>SUM(H52:H52)</f>
        <v>81529</v>
      </c>
    </row>
    <row r="52" spans="1:8" s="45" customFormat="1" ht="12.75">
      <c r="A52" s="45" t="s">
        <v>237</v>
      </c>
      <c r="F52" s="160">
        <v>2802</v>
      </c>
      <c r="G52" s="161">
        <f>SUM(H52:H52)</f>
        <v>81529</v>
      </c>
      <c r="H52" s="161">
        <v>81529</v>
      </c>
    </row>
    <row r="53" spans="1:8" s="45" customFormat="1" ht="12.75">
      <c r="A53" s="45" t="s">
        <v>238</v>
      </c>
      <c r="F53" s="158">
        <v>3600</v>
      </c>
      <c r="G53" s="159">
        <f>SUM(G54:G54)</f>
        <v>35958</v>
      </c>
      <c r="H53" s="159">
        <f>SUM(H54:H54)</f>
        <v>35958</v>
      </c>
    </row>
    <row r="54" spans="1:8" s="45" customFormat="1" ht="12.75">
      <c r="A54" s="45" t="s">
        <v>239</v>
      </c>
      <c r="F54" s="160">
        <v>3619</v>
      </c>
      <c r="G54" s="161">
        <f>SUM(H54:H54)</f>
        <v>35958</v>
      </c>
      <c r="H54" s="161">
        <v>35958</v>
      </c>
    </row>
    <row r="55" spans="1:8" s="45" customFormat="1" ht="12.75">
      <c r="A55" s="45" t="s">
        <v>240</v>
      </c>
      <c r="F55" s="158">
        <v>3700</v>
      </c>
      <c r="G55" s="159">
        <f>SUM(G56:G57)</f>
        <v>95332</v>
      </c>
      <c r="H55" s="159">
        <f>SUM(H56:H57)</f>
        <v>95332</v>
      </c>
    </row>
    <row r="56" spans="6:8" s="45" customFormat="1" ht="12.75">
      <c r="F56" s="160">
        <v>3701</v>
      </c>
      <c r="G56" s="161">
        <f>SUM(H56:H56)</f>
        <v>-96312</v>
      </c>
      <c r="H56" s="161">
        <v>-96312</v>
      </c>
    </row>
    <row r="57" spans="1:8" s="45" customFormat="1" ht="12.75">
      <c r="A57" s="45" t="s">
        <v>241</v>
      </c>
      <c r="F57" s="160">
        <v>3702</v>
      </c>
      <c r="G57" s="161">
        <f>SUM(H57:H57)</f>
        <v>191644</v>
      </c>
      <c r="H57" s="161">
        <v>191644</v>
      </c>
    </row>
    <row r="58" spans="1:8" s="45" customFormat="1" ht="12.75">
      <c r="A58" s="45" t="s">
        <v>242</v>
      </c>
      <c r="F58" s="158">
        <v>4000</v>
      </c>
      <c r="G58" s="159">
        <f>SUM(G59:G61)</f>
        <v>148680</v>
      </c>
      <c r="H58" s="159">
        <f>SUM(H59:H61)</f>
        <v>148680</v>
      </c>
    </row>
    <row r="59" spans="1:8" s="45" customFormat="1" ht="12.75">
      <c r="A59" s="45" t="s">
        <v>243</v>
      </c>
      <c r="F59" s="160">
        <v>4002</v>
      </c>
      <c r="G59" s="161">
        <f>SUM(H59:H59)</f>
        <v>96537</v>
      </c>
      <c r="H59" s="161">
        <v>96537</v>
      </c>
    </row>
    <row r="60" spans="1:8" s="45" customFormat="1" ht="12.75">
      <c r="A60" s="45" t="s">
        <v>244</v>
      </c>
      <c r="F60" s="160">
        <v>4003</v>
      </c>
      <c r="G60" s="161">
        <f>SUM(H60:H60)</f>
        <v>-34355</v>
      </c>
      <c r="H60" s="161">
        <v>-34355</v>
      </c>
    </row>
    <row r="61" spans="1:8" s="45" customFormat="1" ht="12.75">
      <c r="A61" s="45" t="s">
        <v>245</v>
      </c>
      <c r="F61" s="160">
        <v>4004</v>
      </c>
      <c r="G61" s="161">
        <f>SUM(H61:H61)</f>
        <v>86498</v>
      </c>
      <c r="H61" s="161">
        <v>86498</v>
      </c>
    </row>
    <row r="62" spans="1:8" s="45" customFormat="1" ht="12.75">
      <c r="A62" s="45" t="s">
        <v>246</v>
      </c>
      <c r="F62" s="170">
        <v>4100</v>
      </c>
      <c r="G62" s="44">
        <f>SUM(H62:H62)</f>
        <v>532</v>
      </c>
      <c r="H62" s="44">
        <v>532</v>
      </c>
    </row>
    <row r="63" spans="1:8" s="45" customFormat="1" ht="12.75">
      <c r="A63" s="45" t="s">
        <v>247</v>
      </c>
      <c r="F63" s="158">
        <v>4500</v>
      </c>
      <c r="G63" s="159">
        <f>SUM(G64)</f>
        <v>2163</v>
      </c>
      <c r="H63" s="159">
        <f>SUM(H64)</f>
        <v>2163</v>
      </c>
    </row>
    <row r="64" spans="1:8" s="45" customFormat="1" ht="12.75">
      <c r="A64" s="45" t="s">
        <v>248</v>
      </c>
      <c r="F64" s="160">
        <v>4501</v>
      </c>
      <c r="G64" s="161">
        <f>SUM(H64:H64)</f>
        <v>2163</v>
      </c>
      <c r="H64" s="161">
        <v>2163</v>
      </c>
    </row>
    <row r="65" spans="1:8" s="168" customFormat="1" ht="15.75" thickBot="1">
      <c r="A65" s="175" t="s">
        <v>249</v>
      </c>
      <c r="B65" s="175"/>
      <c r="C65" s="175"/>
      <c r="D65" s="175"/>
      <c r="E65" s="175"/>
      <c r="F65" s="176"/>
      <c r="G65" s="167">
        <f>SUM(G30,G38,G51,G53,G55,G58,G62,G63)</f>
        <v>887982</v>
      </c>
      <c r="H65" s="167">
        <f>SUM(H30,H38,H51,H53,H55,H58,H62,H63)</f>
        <v>887982</v>
      </c>
    </row>
    <row r="66" spans="1:8" s="177" customFormat="1" ht="16.5" thickBot="1" thickTop="1">
      <c r="A66" s="175" t="s">
        <v>250</v>
      </c>
      <c r="B66" s="175"/>
      <c r="C66" s="175"/>
      <c r="D66" s="175"/>
      <c r="E66" s="175"/>
      <c r="F66" s="176"/>
      <c r="G66" s="167">
        <f>SUM(G27,G65)</f>
        <v>1039760</v>
      </c>
      <c r="H66" s="167">
        <f>SUM(H27,H65)</f>
        <v>1039760</v>
      </c>
    </row>
    <row r="67" spans="1:8" s="177" customFormat="1" ht="12.75" customHeight="1" thickTop="1">
      <c r="A67" s="168"/>
      <c r="B67" s="168"/>
      <c r="C67" s="168"/>
      <c r="D67" s="168"/>
      <c r="E67" s="168"/>
      <c r="F67" s="178"/>
      <c r="G67" s="179"/>
      <c r="H67" s="179"/>
    </row>
    <row r="68" spans="1:8" s="5" customFormat="1" ht="15.75" thickBot="1">
      <c r="A68" s="180" t="s">
        <v>251</v>
      </c>
      <c r="B68" s="164"/>
      <c r="C68" s="164"/>
      <c r="D68" s="165"/>
      <c r="E68" s="165"/>
      <c r="F68" s="166"/>
      <c r="G68" s="167">
        <f>SUM(G66)</f>
        <v>1039760</v>
      </c>
      <c r="H68" s="167">
        <f>SUM(H66)</f>
        <v>1039760</v>
      </c>
    </row>
    <row r="69" spans="1:8" s="5" customFormat="1" ht="15.75" thickTop="1">
      <c r="A69" s="147"/>
      <c r="B69" s="2"/>
      <c r="C69" s="2"/>
      <c r="D69" s="181"/>
      <c r="E69" s="181"/>
      <c r="F69" s="182"/>
      <c r="G69" s="183"/>
      <c r="H69" s="183"/>
    </row>
    <row r="70" spans="1:8" s="5" customFormat="1" ht="15">
      <c r="A70" s="147" t="s">
        <v>252</v>
      </c>
      <c r="B70" s="2"/>
      <c r="C70" s="2"/>
      <c r="D70" s="181"/>
      <c r="E70" s="181"/>
      <c r="F70" s="182"/>
      <c r="G70" s="183"/>
      <c r="H70" s="183"/>
    </row>
    <row r="71" spans="1:8" s="5" customFormat="1" ht="15">
      <c r="A71" s="147"/>
      <c r="B71" s="2"/>
      <c r="C71" s="2"/>
      <c r="D71" s="181"/>
      <c r="E71" s="181"/>
      <c r="F71" s="182"/>
      <c r="G71" s="183"/>
      <c r="H71" s="183"/>
    </row>
    <row r="72" spans="1:8" s="5" customFormat="1" ht="15">
      <c r="A72" s="184" t="s">
        <v>253</v>
      </c>
      <c r="B72" s="42"/>
      <c r="C72" s="42"/>
      <c r="D72" s="169"/>
      <c r="E72" s="169"/>
      <c r="F72" s="170"/>
      <c r="G72" s="183"/>
      <c r="H72" s="183"/>
    </row>
    <row r="73" spans="1:8" s="5" customFormat="1" ht="15">
      <c r="A73" s="184" t="s">
        <v>254</v>
      </c>
      <c r="B73" s="42"/>
      <c r="C73" s="42"/>
      <c r="D73" s="169"/>
      <c r="E73" s="169"/>
      <c r="F73" s="158">
        <v>7600</v>
      </c>
      <c r="G73" s="159">
        <f>SUM(G74)</f>
        <v>-180674</v>
      </c>
      <c r="H73" s="159">
        <f>SUM(H74)</f>
        <v>-180674</v>
      </c>
    </row>
    <row r="74" spans="1:8" s="5" customFormat="1" ht="15">
      <c r="A74" s="5" t="s">
        <v>255</v>
      </c>
      <c r="B74" s="2"/>
      <c r="C74" s="2"/>
      <c r="D74" s="181"/>
      <c r="E74" s="181"/>
      <c r="F74" s="170">
        <v>7611</v>
      </c>
      <c r="G74" s="44">
        <f>SUM(H74)</f>
        <v>-180674</v>
      </c>
      <c r="H74" s="44">
        <v>-180674</v>
      </c>
    </row>
    <row r="75" spans="1:8" s="5" customFormat="1" ht="15.75" thickBot="1">
      <c r="A75" s="164" t="s">
        <v>256</v>
      </c>
      <c r="B75" s="164"/>
      <c r="C75" s="164"/>
      <c r="D75" s="165"/>
      <c r="E75" s="165"/>
      <c r="F75" s="166"/>
      <c r="G75" s="167">
        <f>SUM(G73)</f>
        <v>-180674</v>
      </c>
      <c r="H75" s="167">
        <f>SUM(H73)</f>
        <v>-180674</v>
      </c>
    </row>
    <row r="76" spans="1:8" s="5" customFormat="1" ht="15.75" thickTop="1">
      <c r="A76" s="2"/>
      <c r="B76" s="2"/>
      <c r="C76" s="2"/>
      <c r="D76" s="181"/>
      <c r="E76" s="181"/>
      <c r="F76" s="182"/>
      <c r="G76" s="183"/>
      <c r="H76" s="183"/>
    </row>
    <row r="77" spans="1:8" s="45" customFormat="1" ht="12.75">
      <c r="A77" s="184" t="s">
        <v>257</v>
      </c>
      <c r="F77" s="160"/>
      <c r="G77" s="161"/>
      <c r="H77" s="161"/>
    </row>
    <row r="78" spans="1:8" s="45" customFormat="1" ht="12.75">
      <c r="A78" s="184" t="s">
        <v>258</v>
      </c>
      <c r="F78" s="160"/>
      <c r="G78" s="161"/>
      <c r="H78" s="161"/>
    </row>
    <row r="79" spans="1:8" s="45" customFormat="1" ht="12.75">
      <c r="A79" s="45" t="s">
        <v>259</v>
      </c>
      <c r="F79" s="158">
        <v>8300</v>
      </c>
      <c r="G79" s="159">
        <f>SUM(H79)</f>
        <v>-2701146</v>
      </c>
      <c r="H79" s="159">
        <v>-2701146</v>
      </c>
    </row>
    <row r="80" spans="1:8" s="45" customFormat="1" ht="12.75">
      <c r="A80" s="45" t="s">
        <v>260</v>
      </c>
      <c r="F80" s="158">
        <v>8800</v>
      </c>
      <c r="G80" s="159">
        <f>SUM(H80:H80)</f>
        <v>4345</v>
      </c>
      <c r="H80" s="159">
        <v>4345</v>
      </c>
    </row>
    <row r="81" spans="6:8" s="45" customFormat="1" ht="12.75">
      <c r="F81" s="185">
        <v>9500</v>
      </c>
      <c r="G81" s="186">
        <f>SUM(G82)</f>
        <v>-125093</v>
      </c>
      <c r="H81" s="186">
        <f>SUM(H82)</f>
        <v>-125093</v>
      </c>
    </row>
    <row r="82" spans="6:8" s="45" customFormat="1" ht="12.75">
      <c r="F82" s="160">
        <v>9507</v>
      </c>
      <c r="G82" s="161">
        <f>SUM(H82)</f>
        <v>-125093</v>
      </c>
      <c r="H82" s="45">
        <v>-125093</v>
      </c>
    </row>
    <row r="83" spans="1:8" s="42" customFormat="1" ht="16.5" customHeight="1" thickBot="1">
      <c r="A83" s="175" t="s">
        <v>261</v>
      </c>
      <c r="B83" s="175"/>
      <c r="C83" s="175"/>
      <c r="D83" s="175"/>
      <c r="E83" s="175"/>
      <c r="F83" s="176"/>
      <c r="G83" s="167">
        <f>SUM(G79,G80,G81)</f>
        <v>-2821894</v>
      </c>
      <c r="H83" s="167">
        <f>SUM(H79,H80,H81)</f>
        <v>-2821894</v>
      </c>
    </row>
    <row r="84" spans="1:8" s="42" customFormat="1" ht="16.5" customHeight="1" thickTop="1">
      <c r="A84" s="168"/>
      <c r="B84" s="168"/>
      <c r="C84" s="168"/>
      <c r="D84" s="168"/>
      <c r="E84" s="168"/>
      <c r="F84" s="178"/>
      <c r="G84" s="179"/>
      <c r="H84" s="179"/>
    </row>
    <row r="85" spans="1:8" s="2" customFormat="1" ht="18.75" customHeight="1" thickBot="1">
      <c r="A85" s="164" t="s">
        <v>262</v>
      </c>
      <c r="B85" s="164"/>
      <c r="C85" s="164"/>
      <c r="D85" s="164"/>
      <c r="E85" s="164"/>
      <c r="F85" s="166"/>
      <c r="G85" s="167">
        <f>SUM(G68,G75,G83)</f>
        <v>-1962808</v>
      </c>
      <c r="H85" s="167">
        <f>SUM(H68,H75,H83)</f>
        <v>-1962808</v>
      </c>
    </row>
    <row r="86" spans="5:8" ht="13.5" thickTop="1">
      <c r="E86" s="171"/>
      <c r="F86" s="172"/>
      <c r="G86" s="173"/>
      <c r="H86" s="173"/>
    </row>
    <row r="87" spans="1:8" s="3" customFormat="1" ht="15.75" thickBot="1">
      <c r="A87" s="164" t="s">
        <v>24</v>
      </c>
      <c r="B87" s="164"/>
      <c r="C87" s="164"/>
      <c r="D87" s="164"/>
      <c r="E87" s="187"/>
      <c r="F87" s="166"/>
      <c r="G87" s="167">
        <f>SUM(G68,G75,G83)</f>
        <v>-1962808</v>
      </c>
      <c r="H87" s="167">
        <f>SUM(H68,H75,H83)</f>
        <v>-1962808</v>
      </c>
    </row>
    <row r="88" ht="13.5" thickTop="1"/>
    <row r="89" ht="15">
      <c r="A89" s="145" t="s">
        <v>263</v>
      </c>
    </row>
    <row r="91" spans="1:8" s="4" customFormat="1" ht="12.75">
      <c r="A91" s="4" t="s">
        <v>264</v>
      </c>
      <c r="H91" s="188">
        <f>SUM(G92:G97)</f>
        <v>207</v>
      </c>
    </row>
    <row r="92" spans="1:7" ht="12.75">
      <c r="A92" s="28" t="s">
        <v>265</v>
      </c>
      <c r="B92" s="28" t="s">
        <v>266</v>
      </c>
      <c r="G92" s="144">
        <v>-12239</v>
      </c>
    </row>
    <row r="93" spans="2:7" ht="12.75">
      <c r="B93" s="28" t="s">
        <v>267</v>
      </c>
      <c r="G93" s="144">
        <v>2254</v>
      </c>
    </row>
    <row r="94" spans="2:7" ht="12.75">
      <c r="B94" s="28" t="s">
        <v>268</v>
      </c>
      <c r="G94" s="144">
        <v>3140</v>
      </c>
    </row>
    <row r="95" spans="2:7" ht="12.75">
      <c r="B95" s="28" t="s">
        <v>269</v>
      </c>
      <c r="G95" s="144">
        <v>2617</v>
      </c>
    </row>
    <row r="96" spans="2:7" ht="12.75">
      <c r="B96" s="28" t="s">
        <v>270</v>
      </c>
      <c r="G96" s="144">
        <v>1798</v>
      </c>
    </row>
    <row r="97" spans="2:7" ht="12.75">
      <c r="B97" s="28" t="s">
        <v>271</v>
      </c>
      <c r="G97" s="144">
        <v>2637</v>
      </c>
    </row>
    <row r="99" spans="1:8" s="4" customFormat="1" ht="12.75">
      <c r="A99" s="4" t="s">
        <v>272</v>
      </c>
      <c r="H99" s="188">
        <f>SUM(G100)</f>
        <v>-207</v>
      </c>
    </row>
    <row r="100" spans="1:7" ht="12.75">
      <c r="A100" s="4" t="s">
        <v>273</v>
      </c>
      <c r="G100" s="188">
        <f>SUM(G101:G101)</f>
        <v>-207</v>
      </c>
    </row>
    <row r="101" spans="1:7" ht="12.75">
      <c r="A101" s="28" t="s">
        <v>265</v>
      </c>
      <c r="B101" s="28" t="s">
        <v>266</v>
      </c>
      <c r="G101" s="144">
        <v>-207</v>
      </c>
    </row>
    <row r="102" ht="12.75">
      <c r="G102" s="144"/>
    </row>
    <row r="103" ht="13.5" thickBot="1"/>
    <row r="104" spans="1:8" s="3" customFormat="1" ht="15.75" thickBot="1">
      <c r="A104" s="189" t="s">
        <v>274</v>
      </c>
      <c r="B104" s="189"/>
      <c r="C104" s="189"/>
      <c r="D104" s="189"/>
      <c r="E104" s="189"/>
      <c r="F104" s="189"/>
      <c r="G104" s="189"/>
      <c r="H104" s="190">
        <f>SUM(H91,H99)</f>
        <v>0</v>
      </c>
    </row>
    <row r="105" ht="13.5" thickTop="1"/>
    <row r="107" s="3" customFormat="1" ht="15">
      <c r="A107" s="145" t="s">
        <v>275</v>
      </c>
    </row>
    <row r="108" s="3" customFormat="1" ht="15">
      <c r="A108" s="145" t="s">
        <v>276</v>
      </c>
    </row>
    <row r="110" spans="1:8" s="4" customFormat="1" ht="12.75">
      <c r="A110" s="4" t="s">
        <v>264</v>
      </c>
      <c r="H110" s="188">
        <f>SUM(G111:G115)</f>
        <v>-52519</v>
      </c>
    </row>
    <row r="111" spans="1:7" ht="12.75">
      <c r="A111" s="28" t="s">
        <v>265</v>
      </c>
      <c r="B111" s="28" t="s">
        <v>266</v>
      </c>
      <c r="G111" s="144">
        <v>-49234</v>
      </c>
    </row>
    <row r="112" spans="2:7" ht="12.75">
      <c r="B112" s="28" t="s">
        <v>267</v>
      </c>
      <c r="G112" s="144">
        <v>-2436</v>
      </c>
    </row>
    <row r="113" spans="2:7" ht="12.75">
      <c r="B113" s="28" t="s">
        <v>268</v>
      </c>
      <c r="G113" s="144">
        <v>1343</v>
      </c>
    </row>
    <row r="114" spans="2:7" ht="12.75">
      <c r="B114" s="28" t="s">
        <v>270</v>
      </c>
      <c r="G114" s="144">
        <v>-1313</v>
      </c>
    </row>
    <row r="115" spans="2:7" ht="12.75">
      <c r="B115" s="28" t="s">
        <v>271</v>
      </c>
      <c r="G115" s="144">
        <v>-879</v>
      </c>
    </row>
    <row r="119" spans="1:8" s="4" customFormat="1" ht="12.75">
      <c r="A119" s="4" t="s">
        <v>272</v>
      </c>
      <c r="H119" s="188">
        <f>SUM(G120)</f>
        <v>1182</v>
      </c>
    </row>
    <row r="120" spans="1:7" ht="12.75">
      <c r="A120" s="4" t="s">
        <v>277</v>
      </c>
      <c r="G120" s="188">
        <f>SUM(G121:G121)</f>
        <v>1182</v>
      </c>
    </row>
    <row r="121" spans="1:7" ht="12.75">
      <c r="A121" s="28" t="s">
        <v>265</v>
      </c>
      <c r="B121" s="28" t="s">
        <v>266</v>
      </c>
      <c r="G121" s="144">
        <v>1182</v>
      </c>
    </row>
    <row r="123" spans="1:8" s="4" customFormat="1" ht="12.75">
      <c r="A123" s="4" t="s">
        <v>278</v>
      </c>
      <c r="H123" s="188">
        <f>SUM(G124:G125)</f>
        <v>78854</v>
      </c>
    </row>
    <row r="124" spans="1:7" ht="12.75">
      <c r="A124" s="28" t="s">
        <v>279</v>
      </c>
      <c r="B124" s="28" t="s">
        <v>266</v>
      </c>
      <c r="G124" s="144">
        <v>-107344</v>
      </c>
    </row>
    <row r="125" spans="2:7" ht="12.75">
      <c r="B125" s="28" t="s">
        <v>280</v>
      </c>
      <c r="G125" s="144">
        <v>186198</v>
      </c>
    </row>
    <row r="128" spans="1:8" s="4" customFormat="1" ht="12.75">
      <c r="A128" s="4" t="s">
        <v>281</v>
      </c>
      <c r="H128" s="188">
        <f>SUM(G130)</f>
        <v>38731</v>
      </c>
    </row>
    <row r="129" s="4" customFormat="1" ht="12.75">
      <c r="A129" s="4" t="s">
        <v>282</v>
      </c>
    </row>
    <row r="130" spans="1:7" s="4" customFormat="1" ht="12.75">
      <c r="A130" s="4" t="s">
        <v>283</v>
      </c>
      <c r="G130" s="188">
        <f>SUM(G131:G133)</f>
        <v>38731</v>
      </c>
    </row>
    <row r="131" spans="1:7" ht="12.75">
      <c r="A131" s="28" t="s">
        <v>279</v>
      </c>
      <c r="B131" s="28" t="s">
        <v>266</v>
      </c>
      <c r="G131" s="144">
        <v>25294</v>
      </c>
    </row>
    <row r="132" spans="2:7" ht="12.75">
      <c r="B132" s="28" t="s">
        <v>268</v>
      </c>
      <c r="G132" s="144">
        <v>1896</v>
      </c>
    </row>
    <row r="133" spans="2:7" ht="12.75">
      <c r="B133" s="28" t="s">
        <v>284</v>
      </c>
      <c r="G133" s="144">
        <v>11541</v>
      </c>
    </row>
    <row r="135" spans="1:8" s="4" customFormat="1" ht="12.75">
      <c r="A135" s="4" t="s">
        <v>285</v>
      </c>
      <c r="H135" s="188">
        <f>SUM(G136)</f>
        <v>16940</v>
      </c>
    </row>
    <row r="136" spans="1:7" s="4" customFormat="1" ht="12.75">
      <c r="A136" s="4" t="s">
        <v>286</v>
      </c>
      <c r="G136" s="188">
        <f>SUM(G137:G138)</f>
        <v>16940</v>
      </c>
    </row>
    <row r="137" spans="1:7" ht="12.75">
      <c r="A137" s="28" t="s">
        <v>279</v>
      </c>
      <c r="B137" s="28" t="s">
        <v>266</v>
      </c>
      <c r="G137" s="144">
        <v>-260</v>
      </c>
    </row>
    <row r="138" spans="2:7" ht="12.75">
      <c r="B138" s="28" t="s">
        <v>287</v>
      </c>
      <c r="G138" s="144">
        <v>17200</v>
      </c>
    </row>
    <row r="139" ht="12.75">
      <c r="G139" s="144"/>
    </row>
    <row r="140" spans="1:8" s="4" customFormat="1" ht="12.75">
      <c r="A140" s="4" t="s">
        <v>288</v>
      </c>
      <c r="H140" s="188">
        <f>SUM(G141)</f>
        <v>15919</v>
      </c>
    </row>
    <row r="141" spans="1:7" s="4" customFormat="1" ht="12.75">
      <c r="A141" s="4" t="s">
        <v>289</v>
      </c>
      <c r="G141" s="188">
        <f>SUM(G142)</f>
        <v>15919</v>
      </c>
    </row>
    <row r="142" spans="1:7" ht="12.75">
      <c r="A142" s="28" t="s">
        <v>279</v>
      </c>
      <c r="B142" s="28" t="s">
        <v>266</v>
      </c>
      <c r="G142" s="144">
        <v>15919</v>
      </c>
    </row>
    <row r="143" ht="12.75">
      <c r="G143" s="144"/>
    </row>
    <row r="144" ht="12.75">
      <c r="G144" s="144"/>
    </row>
    <row r="145" ht="13.5" thickBot="1"/>
    <row r="146" spans="1:8" s="3" customFormat="1" ht="15">
      <c r="A146" s="191" t="s">
        <v>290</v>
      </c>
      <c r="B146" s="192"/>
      <c r="C146" s="192"/>
      <c r="D146" s="192"/>
      <c r="E146" s="192"/>
      <c r="F146" s="192"/>
      <c r="G146" s="192"/>
      <c r="H146" s="192"/>
    </row>
    <row r="147" spans="1:8" s="3" customFormat="1" ht="15.75" thickBot="1">
      <c r="A147" s="193" t="s">
        <v>291</v>
      </c>
      <c r="B147" s="194"/>
      <c r="C147" s="194"/>
      <c r="D147" s="194"/>
      <c r="E147" s="194"/>
      <c r="F147" s="194"/>
      <c r="G147" s="194"/>
      <c r="H147" s="195">
        <f>SUM(H110,H119,H123,H128,H135,H140)</f>
        <v>99107</v>
      </c>
    </row>
    <row r="148" ht="13.5" thickTop="1"/>
    <row r="149" ht="15">
      <c r="A149" s="145" t="s">
        <v>292</v>
      </c>
    </row>
    <row r="151" spans="1:8" s="4" customFormat="1" ht="12.75">
      <c r="A151" s="4" t="s">
        <v>264</v>
      </c>
      <c r="H151" s="188">
        <f>SUM(G152:G158)</f>
        <v>348519</v>
      </c>
    </row>
    <row r="152" spans="1:7" ht="12.75">
      <c r="A152" s="28" t="s">
        <v>265</v>
      </c>
      <c r="B152" s="28" t="s">
        <v>266</v>
      </c>
      <c r="G152" s="144">
        <v>336811</v>
      </c>
    </row>
    <row r="153" spans="2:7" ht="12.75">
      <c r="B153" s="28" t="s">
        <v>267</v>
      </c>
      <c r="G153" s="144">
        <v>7223</v>
      </c>
    </row>
    <row r="154" spans="2:7" ht="12.75">
      <c r="B154" s="28" t="s">
        <v>268</v>
      </c>
      <c r="G154" s="144">
        <v>7930</v>
      </c>
    </row>
    <row r="155" spans="2:7" ht="12.75">
      <c r="B155" s="28" t="s">
        <v>269</v>
      </c>
      <c r="G155" s="144">
        <v>-2124</v>
      </c>
    </row>
    <row r="156" spans="2:7" ht="12.75">
      <c r="B156" s="28" t="s">
        <v>270</v>
      </c>
      <c r="G156" s="144">
        <v>4797</v>
      </c>
    </row>
    <row r="157" spans="2:7" ht="12.75">
      <c r="B157" s="28" t="s">
        <v>271</v>
      </c>
      <c r="G157" s="144">
        <v>-2854</v>
      </c>
    </row>
    <row r="158" spans="2:7" ht="12.75">
      <c r="B158" s="28" t="s">
        <v>284</v>
      </c>
      <c r="G158" s="144">
        <v>-3264</v>
      </c>
    </row>
    <row r="161" spans="1:8" s="4" customFormat="1" ht="12.75">
      <c r="A161" s="4" t="s">
        <v>278</v>
      </c>
      <c r="H161" s="188">
        <f>SUM(G162:G163)</f>
        <v>154482</v>
      </c>
    </row>
    <row r="162" spans="1:7" ht="12.75">
      <c r="A162" s="28" t="s">
        <v>279</v>
      </c>
      <c r="B162" s="28" t="s">
        <v>266</v>
      </c>
      <c r="G162" s="144">
        <v>-39114</v>
      </c>
    </row>
    <row r="163" spans="2:7" ht="12.75">
      <c r="B163" s="28" t="s">
        <v>280</v>
      </c>
      <c r="G163" s="144">
        <v>193596</v>
      </c>
    </row>
    <row r="168" spans="1:8" s="4" customFormat="1" ht="12.75">
      <c r="A168" s="4" t="s">
        <v>293</v>
      </c>
      <c r="H168" s="188">
        <f>SUM(G169:G170)</f>
        <v>46533</v>
      </c>
    </row>
    <row r="169" spans="2:7" ht="12.75">
      <c r="B169" s="28" t="s">
        <v>266</v>
      </c>
      <c r="G169" s="144">
        <v>-8670</v>
      </c>
    </row>
    <row r="170" spans="2:7" ht="12.75">
      <c r="B170" s="28" t="s">
        <v>284</v>
      </c>
      <c r="G170" s="144">
        <v>55203</v>
      </c>
    </row>
    <row r="172" spans="1:8" s="4" customFormat="1" ht="12.75">
      <c r="A172" s="4" t="s">
        <v>281</v>
      </c>
      <c r="H172" s="188">
        <f>SUM(G174)</f>
        <v>-8436</v>
      </c>
    </row>
    <row r="173" s="4" customFormat="1" ht="12.75">
      <c r="A173" s="4" t="s">
        <v>282</v>
      </c>
    </row>
    <row r="174" spans="1:7" s="4" customFormat="1" ht="12.75">
      <c r="A174" s="4" t="s">
        <v>283</v>
      </c>
      <c r="G174" s="188">
        <f>SUM(G175:G178)</f>
        <v>-8436</v>
      </c>
    </row>
    <row r="175" spans="1:7" ht="12.75">
      <c r="A175" s="28" t="s">
        <v>279</v>
      </c>
      <c r="B175" s="28" t="s">
        <v>266</v>
      </c>
      <c r="G175" s="144">
        <v>-1926</v>
      </c>
    </row>
    <row r="176" spans="2:7" ht="12.75">
      <c r="B176" s="28" t="s">
        <v>284</v>
      </c>
      <c r="G176" s="144">
        <v>-10426</v>
      </c>
    </row>
    <row r="177" spans="2:7" ht="12.75">
      <c r="B177" s="28" t="s">
        <v>268</v>
      </c>
      <c r="G177" s="144">
        <v>3920</v>
      </c>
    </row>
    <row r="178" spans="2:7" ht="12.75">
      <c r="B178" s="28" t="s">
        <v>270</v>
      </c>
      <c r="G178" s="144">
        <v>-4</v>
      </c>
    </row>
    <row r="180" s="4" customFormat="1" ht="12.75">
      <c r="A180" s="4" t="s">
        <v>294</v>
      </c>
    </row>
    <row r="181" spans="1:8" s="4" customFormat="1" ht="12.75">
      <c r="A181" s="4" t="s">
        <v>295</v>
      </c>
      <c r="H181" s="188">
        <f>SUM(G182,G190)</f>
        <v>-2551038</v>
      </c>
    </row>
    <row r="182" spans="1:8" s="4" customFormat="1" ht="12.75">
      <c r="A182" s="4" t="s">
        <v>296</v>
      </c>
      <c r="G182" s="188">
        <f>SUM(G183:G188)</f>
        <v>-2659336</v>
      </c>
      <c r="H182" s="188"/>
    </row>
    <row r="183" spans="1:7" ht="12.75">
      <c r="A183" s="28" t="s">
        <v>279</v>
      </c>
      <c r="B183" s="28" t="s">
        <v>266</v>
      </c>
      <c r="G183" s="144">
        <v>-2665652</v>
      </c>
    </row>
    <row r="184" spans="2:7" ht="12.75">
      <c r="B184" s="28" t="s">
        <v>267</v>
      </c>
      <c r="G184" s="144">
        <v>4408</v>
      </c>
    </row>
    <row r="185" spans="2:7" ht="12.75">
      <c r="B185" s="28" t="s">
        <v>268</v>
      </c>
      <c r="G185" s="144">
        <v>6333</v>
      </c>
    </row>
    <row r="186" spans="2:7" ht="12.75">
      <c r="B186" s="28" t="s">
        <v>269</v>
      </c>
      <c r="G186" s="144">
        <v>-943</v>
      </c>
    </row>
    <row r="187" spans="2:7" ht="12.75">
      <c r="B187" s="28" t="s">
        <v>270</v>
      </c>
      <c r="G187" s="144">
        <v>7412</v>
      </c>
    </row>
    <row r="188" spans="2:7" ht="12.75">
      <c r="B188" s="28" t="s">
        <v>271</v>
      </c>
      <c r="G188" s="144">
        <v>-10894</v>
      </c>
    </row>
    <row r="189" ht="12.75">
      <c r="G189" s="144"/>
    </row>
    <row r="190" spans="1:7" s="4" customFormat="1" ht="12.75">
      <c r="A190" s="4" t="s">
        <v>297</v>
      </c>
      <c r="G190" s="188">
        <f>SUM(G191:G196)</f>
        <v>108298</v>
      </c>
    </row>
    <row r="191" spans="1:7" ht="12.75">
      <c r="A191" s="28" t="s">
        <v>279</v>
      </c>
      <c r="B191" s="28" t="s">
        <v>266</v>
      </c>
      <c r="G191" s="144">
        <v>58195</v>
      </c>
    </row>
    <row r="192" spans="2:7" ht="12.75">
      <c r="B192" s="28" t="s">
        <v>267</v>
      </c>
      <c r="G192" s="144">
        <v>30604</v>
      </c>
    </row>
    <row r="193" spans="2:7" ht="12.75">
      <c r="B193" s="28" t="s">
        <v>268</v>
      </c>
      <c r="G193" s="144">
        <v>7114</v>
      </c>
    </row>
    <row r="194" spans="2:7" ht="12.75">
      <c r="B194" s="28" t="s">
        <v>269</v>
      </c>
      <c r="G194" s="144">
        <v>10419</v>
      </c>
    </row>
    <row r="195" spans="2:7" ht="12.75">
      <c r="B195" s="28" t="s">
        <v>270</v>
      </c>
      <c r="G195" s="144">
        <v>100</v>
      </c>
    </row>
    <row r="196" spans="2:7" ht="12.75">
      <c r="B196" s="28" t="s">
        <v>271</v>
      </c>
      <c r="G196" s="144">
        <v>1866</v>
      </c>
    </row>
    <row r="197" ht="12.75">
      <c r="G197" s="144"/>
    </row>
    <row r="198" ht="12.75">
      <c r="G198" s="144"/>
    </row>
    <row r="199" spans="1:8" s="4" customFormat="1" ht="12.75">
      <c r="A199" s="4" t="s">
        <v>285</v>
      </c>
      <c r="H199" s="188">
        <f>SUM(G200,G203,G208)</f>
        <v>78577</v>
      </c>
    </row>
    <row r="200" spans="1:7" s="4" customFormat="1" ht="12.75">
      <c r="A200" s="4" t="s">
        <v>298</v>
      </c>
      <c r="G200" s="188">
        <f>SUM(G201)</f>
        <v>-1158</v>
      </c>
    </row>
    <row r="201" spans="1:7" ht="12.75">
      <c r="A201" s="28" t="s">
        <v>279</v>
      </c>
      <c r="B201" s="28" t="s">
        <v>266</v>
      </c>
      <c r="G201" s="144">
        <v>-1158</v>
      </c>
    </row>
    <row r="203" spans="1:7" s="4" customFormat="1" ht="12.75">
      <c r="A203" s="4" t="s">
        <v>299</v>
      </c>
      <c r="G203" s="188">
        <f>SUM(G204:G206)</f>
        <v>69551</v>
      </c>
    </row>
    <row r="204" spans="1:7" ht="12.75">
      <c r="A204" s="28" t="s">
        <v>279</v>
      </c>
      <c r="B204" s="28" t="s">
        <v>266</v>
      </c>
      <c r="G204" s="144">
        <v>42072</v>
      </c>
    </row>
    <row r="205" spans="2:7" ht="12.75">
      <c r="B205" s="28" t="s">
        <v>271</v>
      </c>
      <c r="G205" s="144">
        <v>119</v>
      </c>
    </row>
    <row r="206" spans="2:7" ht="12.75">
      <c r="B206" s="28" t="s">
        <v>300</v>
      </c>
      <c r="G206" s="144">
        <v>27360</v>
      </c>
    </row>
    <row r="208" spans="1:7" s="4" customFormat="1" ht="12.75">
      <c r="A208" s="4" t="s">
        <v>286</v>
      </c>
      <c r="G208" s="188">
        <f>SUM(G209:G212)</f>
        <v>10184</v>
      </c>
    </row>
    <row r="209" spans="1:7" ht="12.75">
      <c r="A209" s="28" t="s">
        <v>279</v>
      </c>
      <c r="B209" s="28" t="s">
        <v>266</v>
      </c>
      <c r="G209" s="144">
        <v>-3476</v>
      </c>
    </row>
    <row r="210" spans="2:7" ht="12.75">
      <c r="B210" s="28" t="s">
        <v>301</v>
      </c>
      <c r="G210" s="144">
        <v>-3095</v>
      </c>
    </row>
    <row r="211" spans="2:7" ht="12.75">
      <c r="B211" s="28" t="s">
        <v>302</v>
      </c>
      <c r="G211" s="144">
        <v>20112</v>
      </c>
    </row>
    <row r="212" spans="2:7" ht="12.75">
      <c r="B212" s="28" t="s">
        <v>303</v>
      </c>
      <c r="G212" s="144">
        <v>-3357</v>
      </c>
    </row>
    <row r="214" spans="1:8" s="4" customFormat="1" ht="12.75">
      <c r="A214" s="4" t="s">
        <v>288</v>
      </c>
      <c r="H214" s="188">
        <f>SUM(G215,G218,G230)</f>
        <v>-72156</v>
      </c>
    </row>
    <row r="215" spans="1:8" s="4" customFormat="1" ht="12.75">
      <c r="A215" s="4" t="s">
        <v>304</v>
      </c>
      <c r="G215" s="188">
        <f>SUM(G216)</f>
        <v>-26877</v>
      </c>
      <c r="H215" s="188"/>
    </row>
    <row r="216" spans="1:7" ht="12.75">
      <c r="A216" s="28" t="s">
        <v>279</v>
      </c>
      <c r="B216" s="28" t="s">
        <v>266</v>
      </c>
      <c r="G216" s="144">
        <v>-26877</v>
      </c>
    </row>
    <row r="217" s="4" customFormat="1" ht="12.75">
      <c r="H217" s="188"/>
    </row>
    <row r="218" spans="1:7" s="4" customFormat="1" ht="12.75">
      <c r="A218" s="4" t="s">
        <v>305</v>
      </c>
      <c r="G218" s="188">
        <f>SUM(G219:G224)</f>
        <v>-81189</v>
      </c>
    </row>
    <row r="219" spans="1:7" ht="12.75">
      <c r="A219" s="28" t="s">
        <v>279</v>
      </c>
      <c r="B219" s="28" t="s">
        <v>266</v>
      </c>
      <c r="G219" s="144">
        <v>-80521</v>
      </c>
    </row>
    <row r="220" spans="2:7" ht="12.75">
      <c r="B220" s="28" t="s">
        <v>267</v>
      </c>
      <c r="G220" s="144">
        <v>-1967</v>
      </c>
    </row>
    <row r="221" spans="2:7" ht="12.75">
      <c r="B221" s="28" t="s">
        <v>268</v>
      </c>
      <c r="G221" s="144">
        <v>1109</v>
      </c>
    </row>
    <row r="222" spans="2:7" ht="12.75">
      <c r="B222" s="28" t="s">
        <v>269</v>
      </c>
      <c r="G222" s="144">
        <v>-19</v>
      </c>
    </row>
    <row r="223" spans="2:7" ht="12.75">
      <c r="B223" s="28" t="s">
        <v>270</v>
      </c>
      <c r="G223" s="144">
        <v>231</v>
      </c>
    </row>
    <row r="224" spans="2:7" ht="12.75">
      <c r="B224" s="28" t="s">
        <v>271</v>
      </c>
      <c r="G224" s="144">
        <v>-22</v>
      </c>
    </row>
    <row r="230" spans="1:7" s="4" customFormat="1" ht="12.75">
      <c r="A230" s="4" t="s">
        <v>289</v>
      </c>
      <c r="G230" s="188">
        <f>SUM(G231:G233)</f>
        <v>35910</v>
      </c>
    </row>
    <row r="231" spans="1:7" ht="12.75">
      <c r="A231" s="28" t="s">
        <v>279</v>
      </c>
      <c r="B231" s="28" t="s">
        <v>266</v>
      </c>
      <c r="G231" s="144">
        <v>32816</v>
      </c>
    </row>
    <row r="232" spans="2:7" ht="12.75">
      <c r="B232" s="28" t="s">
        <v>306</v>
      </c>
      <c r="G232" s="144">
        <v>-9288</v>
      </c>
    </row>
    <row r="233" spans="2:7" ht="12.75">
      <c r="B233" s="28" t="s">
        <v>307</v>
      </c>
      <c r="G233" s="144">
        <v>12382</v>
      </c>
    </row>
    <row r="234" ht="12.75">
      <c r="G234" s="144"/>
    </row>
    <row r="235" spans="1:8" s="4" customFormat="1" ht="12.75">
      <c r="A235" s="4" t="s">
        <v>308</v>
      </c>
      <c r="H235" s="188">
        <f>SUM(G236)</f>
        <v>-58396</v>
      </c>
    </row>
    <row r="236" spans="1:7" ht="12.75">
      <c r="A236" s="28" t="s">
        <v>279</v>
      </c>
      <c r="B236" s="28" t="s">
        <v>266</v>
      </c>
      <c r="G236" s="144">
        <v>-58396</v>
      </c>
    </row>
    <row r="238" spans="1:8" s="3" customFormat="1" ht="15.75" thickBot="1">
      <c r="A238" s="164" t="s">
        <v>309</v>
      </c>
      <c r="B238" s="164"/>
      <c r="C238" s="164"/>
      <c r="D238" s="164"/>
      <c r="E238" s="164"/>
      <c r="F238" s="164"/>
      <c r="G238" s="164"/>
      <c r="H238" s="196">
        <f>SUM(H151,H161,H168,H172,H181,H199,H214,H235)</f>
        <v>-2061915</v>
      </c>
    </row>
    <row r="239" ht="14.25" thickBot="1" thickTop="1"/>
    <row r="240" spans="1:8" s="3" customFormat="1" ht="15">
      <c r="A240" s="192" t="s">
        <v>310</v>
      </c>
      <c r="B240" s="192"/>
      <c r="C240" s="192"/>
      <c r="D240" s="192"/>
      <c r="E240" s="192"/>
      <c r="F240" s="192"/>
      <c r="G240" s="192"/>
      <c r="H240" s="192"/>
    </row>
    <row r="241" spans="1:8" s="3" customFormat="1" ht="15.75" thickBot="1">
      <c r="A241" s="194" t="s">
        <v>311</v>
      </c>
      <c r="B241" s="194"/>
      <c r="C241" s="194"/>
      <c r="D241" s="194"/>
      <c r="E241" s="194"/>
      <c r="F241" s="194"/>
      <c r="G241" s="194"/>
      <c r="H241" s="195">
        <f>SUM(H147,H238)</f>
        <v>-1962808</v>
      </c>
    </row>
    <row r="242" ht="14.25" thickBot="1" thickTop="1"/>
    <row r="243" spans="1:8" s="3" customFormat="1" ht="15.75" thickBot="1">
      <c r="A243" s="189" t="s">
        <v>312</v>
      </c>
      <c r="B243" s="189"/>
      <c r="C243" s="189"/>
      <c r="D243" s="189"/>
      <c r="E243" s="189"/>
      <c r="F243" s="189"/>
      <c r="G243" s="189"/>
      <c r="H243" s="190">
        <f>SUM(H104,H241)</f>
        <v>-1962808</v>
      </c>
    </row>
    <row r="244" ht="13.5" thickTop="1"/>
    <row r="247" s="3" customFormat="1" ht="15">
      <c r="B247" s="145" t="s">
        <v>313</v>
      </c>
    </row>
    <row r="249" spans="1:8" ht="13.5" thickBot="1">
      <c r="A249" s="28" t="s">
        <v>314</v>
      </c>
      <c r="G249" s="197" t="s">
        <v>315</v>
      </c>
      <c r="H249" s="197" t="s">
        <v>316</v>
      </c>
    </row>
    <row r="250" ht="13.5" thickTop="1">
      <c r="A250" s="28" t="s">
        <v>317</v>
      </c>
    </row>
    <row r="251" spans="1:8" ht="12.75">
      <c r="A251" s="28" t="s">
        <v>318</v>
      </c>
      <c r="G251" s="144">
        <v>-27396</v>
      </c>
      <c r="H251" s="144">
        <v>-27396</v>
      </c>
    </row>
    <row r="252" ht="12.75">
      <c r="A252" s="28" t="s">
        <v>319</v>
      </c>
    </row>
    <row r="253" ht="12.75">
      <c r="A253" s="28" t="s">
        <v>320</v>
      </c>
    </row>
    <row r="254" spans="1:8" ht="12.75">
      <c r="A254" s="28" t="s">
        <v>321</v>
      </c>
      <c r="G254" s="144">
        <v>30748</v>
      </c>
      <c r="H254" s="144">
        <v>30748</v>
      </c>
    </row>
    <row r="255" spans="7:8" ht="13.5" thickBot="1">
      <c r="G255" s="144"/>
      <c r="H255" s="144"/>
    </row>
    <row r="256" spans="1:8" ht="13.5" thickBot="1">
      <c r="A256" s="198" t="s">
        <v>322</v>
      </c>
      <c r="B256" s="198"/>
      <c r="C256" s="198"/>
      <c r="D256" s="198"/>
      <c r="E256" s="198"/>
      <c r="F256" s="198"/>
      <c r="G256" s="199">
        <f>SUM(G251,G254)</f>
        <v>3352</v>
      </c>
      <c r="H256" s="199">
        <f>SUM(H251,H254)</f>
        <v>3352</v>
      </c>
    </row>
    <row r="257" ht="13.5" thickTop="1"/>
    <row r="264" spans="7:8" ht="12.75">
      <c r="G264" s="4" t="s">
        <v>783</v>
      </c>
      <c r="H264" s="4"/>
    </row>
    <row r="265" spans="7:8" ht="12.75">
      <c r="G265" s="4" t="s">
        <v>784</v>
      </c>
      <c r="H265" s="4"/>
    </row>
    <row r="266" s="4" customFormat="1" ht="12.75">
      <c r="G266" s="4" t="s">
        <v>785</v>
      </c>
    </row>
    <row r="270" s="4" customFormat="1" ht="12.75"/>
    <row r="271" s="4" customFormat="1" ht="12.75"/>
    <row r="272" s="4" customFormat="1" ht="12.75"/>
    <row r="274" spans="7:8" ht="12.75">
      <c r="G274" s="4"/>
      <c r="H274" s="4"/>
    </row>
    <row r="275" spans="7:8" ht="12.75">
      <c r="G275" s="4"/>
      <c r="H275" s="4"/>
    </row>
    <row r="276" spans="7:8" ht="12.75">
      <c r="G276" s="4"/>
      <c r="H276" s="4"/>
    </row>
  </sheetData>
  <printOptions horizontalCentered="1"/>
  <pageMargins left="0.15748031496062992" right="0" top="0.5905511811023623" bottom="0.5905511811023623" header="0.31496062992125984" footer="0.31496062992125984"/>
  <pageSetup horizontalDpi="600" verticalDpi="600" orientation="portrait" paperSize="9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C145" sqref="C145:F147"/>
    </sheetView>
  </sheetViews>
  <sheetFormatPr defaultColWidth="9.140625" defaultRowHeight="12.75"/>
  <cols>
    <col min="1" max="1" width="53.57421875" style="45" customWidth="1"/>
    <col min="2" max="2" width="7.28125" style="45" customWidth="1"/>
    <col min="3" max="4" width="12.8515625" style="45" customWidth="1"/>
    <col min="5" max="5" width="14.00390625" style="45" customWidth="1"/>
    <col min="6" max="7" width="10.140625" style="45" bestFit="1" customWidth="1"/>
    <col min="8" max="8" width="10.28125" style="45" customWidth="1"/>
    <col min="9" max="9" width="9.140625" style="46" customWidth="1"/>
    <col min="10" max="16384" width="9.140625" style="45" customWidth="1"/>
  </cols>
  <sheetData>
    <row r="1" spans="4:8" s="1" customFormat="1" ht="15">
      <c r="D1" s="2" t="s">
        <v>0</v>
      </c>
      <c r="F1" s="3"/>
      <c r="H1" s="4"/>
    </row>
    <row r="2" s="1" customFormat="1" ht="15">
      <c r="G2" s="5"/>
    </row>
    <row r="3" spans="1:7" s="1" customFormat="1" ht="15">
      <c r="A3" s="6" t="s">
        <v>1</v>
      </c>
      <c r="B3" s="7"/>
      <c r="C3" s="7"/>
      <c r="D3" s="7"/>
      <c r="E3" s="7"/>
      <c r="G3" s="5"/>
    </row>
    <row r="4" spans="1:7" s="1" customFormat="1" ht="15">
      <c r="A4" s="6" t="s">
        <v>2</v>
      </c>
      <c r="B4" s="7"/>
      <c r="C4" s="7"/>
      <c r="D4" s="6"/>
      <c r="E4" s="7"/>
      <c r="F4" s="3"/>
      <c r="G4" s="2"/>
    </row>
    <row r="5" spans="1:7" s="1" customFormat="1" ht="15">
      <c r="A5" s="6" t="s">
        <v>448</v>
      </c>
      <c r="B5" s="7"/>
      <c r="C5" s="7"/>
      <c r="D5" s="6"/>
      <c r="E5" s="7"/>
      <c r="G5" s="5"/>
    </row>
    <row r="7" spans="1:5" s="11" customFormat="1" ht="12.75">
      <c r="A7" s="9"/>
      <c r="B7" s="9" t="s">
        <v>3</v>
      </c>
      <c r="C7" s="10" t="s">
        <v>4</v>
      </c>
      <c r="D7" s="10" t="s">
        <v>5</v>
      </c>
      <c r="E7" s="10" t="s">
        <v>6</v>
      </c>
    </row>
    <row r="8" spans="1:5" s="11" customFormat="1" ht="12.75">
      <c r="A8" s="12" t="s">
        <v>7</v>
      </c>
      <c r="B8" s="12" t="s">
        <v>8</v>
      </c>
      <c r="C8" s="13" t="s">
        <v>9</v>
      </c>
      <c r="D8" s="13" t="s">
        <v>9</v>
      </c>
      <c r="E8" s="14">
        <v>2004</v>
      </c>
    </row>
    <row r="9" spans="1:5" s="11" customFormat="1" ht="12.75">
      <c r="A9" s="15"/>
      <c r="B9" s="15"/>
      <c r="C9" s="16"/>
      <c r="D9" s="17">
        <v>2004</v>
      </c>
      <c r="E9" s="16"/>
    </row>
    <row r="10" spans="1:5" s="11" customFormat="1" ht="12.75">
      <c r="A10" s="18">
        <v>1</v>
      </c>
      <c r="B10" s="18">
        <v>2</v>
      </c>
      <c r="C10" s="18">
        <v>3</v>
      </c>
      <c r="D10" s="18">
        <v>4</v>
      </c>
      <c r="E10" s="18">
        <v>5</v>
      </c>
    </row>
    <row r="11" spans="1:5" s="11" customFormat="1" ht="12.75">
      <c r="A11" s="19"/>
      <c r="B11" s="9"/>
      <c r="C11" s="10"/>
      <c r="D11" s="10"/>
      <c r="E11" s="10"/>
    </row>
    <row r="12" spans="1:5" s="23" customFormat="1" ht="14.25">
      <c r="A12" s="20" t="s">
        <v>10</v>
      </c>
      <c r="B12" s="21"/>
      <c r="C12" s="22"/>
      <c r="D12" s="22"/>
      <c r="E12" s="22"/>
    </row>
    <row r="13" spans="1:5" s="23" customFormat="1" ht="14.25">
      <c r="A13" s="20" t="s">
        <v>11</v>
      </c>
      <c r="B13" s="21"/>
      <c r="C13" s="22"/>
      <c r="D13" s="22"/>
      <c r="E13" s="22"/>
    </row>
    <row r="14" spans="1:5" s="23" customFormat="1" ht="14.25">
      <c r="A14" s="24"/>
      <c r="B14" s="21"/>
      <c r="C14" s="22"/>
      <c r="D14" s="22"/>
      <c r="E14" s="22"/>
    </row>
    <row r="15" spans="1:5" s="28" customFormat="1" ht="12.75">
      <c r="A15" s="25" t="s">
        <v>12</v>
      </c>
      <c r="B15" s="26"/>
      <c r="C15" s="27"/>
      <c r="D15" s="27"/>
      <c r="E15" s="27"/>
    </row>
    <row r="16" spans="1:5" s="28" customFormat="1" ht="12.75">
      <c r="A16" s="29" t="s">
        <v>323</v>
      </c>
      <c r="B16" s="26">
        <v>3100</v>
      </c>
      <c r="C16" s="27">
        <f>SUM(C17)</f>
        <v>14704770</v>
      </c>
      <c r="D16" s="27">
        <f>SUM(D17)</f>
        <v>17113595</v>
      </c>
      <c r="E16" s="27">
        <f>SUM(E17)</f>
        <v>17098215</v>
      </c>
    </row>
    <row r="17" spans="1:5" s="28" customFormat="1" ht="12.75">
      <c r="A17" s="29" t="s">
        <v>324</v>
      </c>
      <c r="B17" s="26">
        <v>3110</v>
      </c>
      <c r="C17" s="27">
        <f>SUM(C18:C21)</f>
        <v>14704770</v>
      </c>
      <c r="D17" s="27">
        <f>SUM(D18:D21)</f>
        <v>17113595</v>
      </c>
      <c r="E17" s="27">
        <f>SUM(E18:E21)</f>
        <v>17098215</v>
      </c>
    </row>
    <row r="18" spans="1:5" s="28" customFormat="1" ht="12.75">
      <c r="A18" s="29" t="s">
        <v>325</v>
      </c>
      <c r="B18" s="26">
        <v>3111</v>
      </c>
      <c r="C18" s="27">
        <v>2051570</v>
      </c>
      <c r="D18" s="27">
        <v>3170704</v>
      </c>
      <c r="E18" s="27">
        <v>3158424</v>
      </c>
    </row>
    <row r="19" spans="1:5" s="28" customFormat="1" ht="12.75">
      <c r="A19" s="29" t="s">
        <v>326</v>
      </c>
      <c r="B19" s="26">
        <v>3113</v>
      </c>
      <c r="C19" s="27">
        <v>193200</v>
      </c>
      <c r="D19" s="27">
        <v>700643</v>
      </c>
      <c r="E19" s="27">
        <v>700643</v>
      </c>
    </row>
    <row r="20" spans="1:5" s="28" customFormat="1" ht="12.75">
      <c r="A20" s="29" t="s">
        <v>327</v>
      </c>
      <c r="B20" s="26">
        <v>3119</v>
      </c>
      <c r="C20" s="27">
        <v>12460000</v>
      </c>
      <c r="D20" s="27">
        <v>13242248</v>
      </c>
      <c r="E20" s="27">
        <v>13242248</v>
      </c>
    </row>
    <row r="21" spans="1:5" s="28" customFormat="1" ht="12.75">
      <c r="A21" s="29" t="s">
        <v>328</v>
      </c>
      <c r="B21" s="26">
        <v>3120</v>
      </c>
      <c r="C21" s="27"/>
      <c r="D21" s="27"/>
      <c r="E21" s="27">
        <v>-3100</v>
      </c>
    </row>
    <row r="22" spans="1:5" s="28" customFormat="1" ht="12.75">
      <c r="A22" s="29"/>
      <c r="B22" s="26"/>
      <c r="C22" s="27"/>
      <c r="D22" s="27"/>
      <c r="E22" s="27"/>
    </row>
    <row r="23" spans="1:5" s="4" customFormat="1" ht="12.75">
      <c r="A23" s="25" t="s">
        <v>329</v>
      </c>
      <c r="B23" s="26"/>
      <c r="C23" s="30">
        <f>SUM(C16)</f>
        <v>14704770</v>
      </c>
      <c r="D23" s="30">
        <f>SUM(D16)</f>
        <v>17113595</v>
      </c>
      <c r="E23" s="30">
        <f>SUM(E16)</f>
        <v>17098215</v>
      </c>
    </row>
    <row r="24" spans="1:5" s="28" customFormat="1" ht="12.75">
      <c r="A24" s="29"/>
      <c r="B24" s="26"/>
      <c r="C24" s="27"/>
      <c r="D24" s="27"/>
      <c r="E24" s="27"/>
    </row>
    <row r="25" spans="1:5" s="28" customFormat="1" ht="12.75">
      <c r="A25" s="25" t="s">
        <v>13</v>
      </c>
      <c r="B25" s="26"/>
      <c r="C25" s="27"/>
      <c r="D25" s="27"/>
      <c r="E25" s="27"/>
    </row>
    <row r="26" spans="1:5" s="28" customFormat="1" ht="12.75">
      <c r="A26" s="29"/>
      <c r="B26" s="26"/>
      <c r="C26" s="27"/>
      <c r="D26" s="27"/>
      <c r="E26" s="27"/>
    </row>
    <row r="27" spans="1:5" s="28" customFormat="1" ht="12.75">
      <c r="A27" s="29" t="s">
        <v>330</v>
      </c>
      <c r="B27" s="26">
        <v>6100</v>
      </c>
      <c r="C27" s="27">
        <f>SUM(C28:C30)</f>
        <v>0</v>
      </c>
      <c r="D27" s="27">
        <f>SUM(D28:D30)</f>
        <v>878754</v>
      </c>
      <c r="E27" s="27">
        <f>SUM(E28:E30)</f>
        <v>878754</v>
      </c>
    </row>
    <row r="28" spans="1:5" s="28" customFormat="1" ht="12.75">
      <c r="A28" s="29" t="s">
        <v>331</v>
      </c>
      <c r="B28" s="26">
        <v>6101</v>
      </c>
      <c r="C28" s="27"/>
      <c r="D28" s="27">
        <v>29071</v>
      </c>
      <c r="E28" s="27">
        <v>29071</v>
      </c>
    </row>
    <row r="29" spans="1:5" s="28" customFormat="1" ht="12.75">
      <c r="A29" s="29" t="s">
        <v>332</v>
      </c>
      <c r="B29" s="26">
        <v>6102</v>
      </c>
      <c r="C29" s="27"/>
      <c r="D29" s="27">
        <v>-62</v>
      </c>
      <c r="E29" s="27">
        <v>-62</v>
      </c>
    </row>
    <row r="30" spans="1:5" s="28" customFormat="1" ht="12.75">
      <c r="A30" s="29" t="s">
        <v>333</v>
      </c>
      <c r="B30" s="26">
        <v>6105</v>
      </c>
      <c r="C30" s="27"/>
      <c r="D30" s="27">
        <v>849745</v>
      </c>
      <c r="E30" s="27">
        <v>849745</v>
      </c>
    </row>
    <row r="31" spans="1:5" s="4" customFormat="1" ht="12.75">
      <c r="A31" s="25" t="s">
        <v>334</v>
      </c>
      <c r="B31" s="26"/>
      <c r="C31" s="30">
        <f>SUM(C27)</f>
        <v>0</v>
      </c>
      <c r="D31" s="30">
        <f>SUM(D27)</f>
        <v>878754</v>
      </c>
      <c r="E31" s="30">
        <f>SUM(E27)</f>
        <v>878754</v>
      </c>
    </row>
    <row r="32" spans="1:5" s="28" customFormat="1" ht="12.75">
      <c r="A32" s="29"/>
      <c r="B32" s="26"/>
      <c r="C32" s="27"/>
      <c r="D32" s="27"/>
      <c r="E32" s="27"/>
    </row>
    <row r="33" spans="1:5" s="28" customFormat="1" ht="12.75">
      <c r="A33" s="25" t="s">
        <v>14</v>
      </c>
      <c r="B33" s="26"/>
      <c r="C33" s="27"/>
      <c r="D33" s="27"/>
      <c r="E33" s="27"/>
    </row>
    <row r="34" spans="1:5" s="28" customFormat="1" ht="12.75">
      <c r="A34" s="29" t="s">
        <v>335</v>
      </c>
      <c r="B34" s="26">
        <v>8800</v>
      </c>
      <c r="C34" s="27"/>
      <c r="D34" s="27"/>
      <c r="E34" s="27">
        <v>62</v>
      </c>
    </row>
    <row r="35" spans="1:5" s="28" customFormat="1" ht="12.75">
      <c r="A35" s="29" t="s">
        <v>336</v>
      </c>
      <c r="B35" s="26">
        <v>9500</v>
      </c>
      <c r="C35" s="27">
        <f>SUM(C36:C37)</f>
        <v>299339</v>
      </c>
      <c r="D35" s="27">
        <f>SUM(D36:D37)</f>
        <v>299339</v>
      </c>
      <c r="E35" s="27">
        <f>SUM(E36:E37)</f>
        <v>-265630</v>
      </c>
    </row>
    <row r="36" spans="1:5" s="28" customFormat="1" ht="12.75">
      <c r="A36" s="29" t="s">
        <v>337</v>
      </c>
      <c r="B36" s="26">
        <v>9501</v>
      </c>
      <c r="C36" s="27">
        <v>299339</v>
      </c>
      <c r="D36" s="27">
        <v>299339</v>
      </c>
      <c r="E36" s="27">
        <v>299339</v>
      </c>
    </row>
    <row r="37" spans="1:5" s="28" customFormat="1" ht="12.75">
      <c r="A37" s="29" t="s">
        <v>338</v>
      </c>
      <c r="B37" s="26">
        <v>9507</v>
      </c>
      <c r="C37" s="27"/>
      <c r="D37" s="27"/>
      <c r="E37" s="27">
        <v>-564969</v>
      </c>
    </row>
    <row r="38" spans="1:5" s="28" customFormat="1" ht="12.75">
      <c r="A38" s="29"/>
      <c r="B38" s="26"/>
      <c r="C38" s="27"/>
      <c r="D38" s="27"/>
      <c r="E38" s="27"/>
    </row>
    <row r="39" spans="1:5" s="4" customFormat="1" ht="12.75">
      <c r="A39" s="25" t="s">
        <v>339</v>
      </c>
      <c r="B39" s="26"/>
      <c r="C39" s="30">
        <f>SUM(C34,C35)</f>
        <v>299339</v>
      </c>
      <c r="D39" s="30">
        <f>SUM(D34,D35)</f>
        <v>299339</v>
      </c>
      <c r="E39" s="30">
        <f>SUM(E34,E35)</f>
        <v>-265568</v>
      </c>
    </row>
    <row r="40" spans="1:5" s="28" customFormat="1" ht="12.75">
      <c r="A40" s="29"/>
      <c r="B40" s="26"/>
      <c r="C40" s="27"/>
      <c r="D40" s="27"/>
      <c r="E40" s="27"/>
    </row>
    <row r="41" spans="1:5" s="4" customFormat="1" ht="12.75">
      <c r="A41" s="31" t="s">
        <v>15</v>
      </c>
      <c r="B41" s="32"/>
      <c r="C41" s="33">
        <f>SUM(C23,C31,C39)</f>
        <v>15004109</v>
      </c>
      <c r="D41" s="33">
        <f>SUM(D23,D31,D39)</f>
        <v>18291688</v>
      </c>
      <c r="E41" s="33">
        <f>SUM(E23,E31,E39)</f>
        <v>17711401</v>
      </c>
    </row>
    <row r="42" spans="1:5" s="23" customFormat="1" ht="14.25">
      <c r="A42" s="34" t="s">
        <v>10</v>
      </c>
      <c r="B42" s="35"/>
      <c r="C42" s="36"/>
      <c r="D42" s="36"/>
      <c r="E42" s="36"/>
    </row>
    <row r="43" spans="1:5" s="38" customFormat="1" ht="14.25">
      <c r="A43" s="20" t="s">
        <v>16</v>
      </c>
      <c r="B43" s="21"/>
      <c r="C43" s="37"/>
      <c r="D43" s="37"/>
      <c r="E43" s="37"/>
    </row>
    <row r="44" spans="1:5" s="28" customFormat="1" ht="12.75">
      <c r="A44" s="29" t="s">
        <v>17</v>
      </c>
      <c r="B44" s="26">
        <v>1300</v>
      </c>
      <c r="C44" s="27">
        <f>SUM(C45:C49)</f>
        <v>2398400</v>
      </c>
      <c r="D44" s="27">
        <f>SUM(D45:D49)</f>
        <v>2550201</v>
      </c>
      <c r="E44" s="27">
        <f>SUM(E45:E49)</f>
        <v>2550201</v>
      </c>
    </row>
    <row r="45" spans="1:5" s="28" customFormat="1" ht="12.75">
      <c r="A45" s="29" t="s">
        <v>340</v>
      </c>
      <c r="B45" s="26">
        <v>1301</v>
      </c>
      <c r="C45" s="27">
        <v>550000</v>
      </c>
      <c r="D45" s="27">
        <v>671993</v>
      </c>
      <c r="E45" s="27">
        <v>671993</v>
      </c>
    </row>
    <row r="46" spans="1:5" s="28" customFormat="1" ht="12.75">
      <c r="A46" s="29" t="s">
        <v>341</v>
      </c>
      <c r="B46" s="26">
        <v>1302</v>
      </c>
      <c r="C46" s="27">
        <v>3540</v>
      </c>
      <c r="D46" s="27">
        <v>1028</v>
      </c>
      <c r="E46" s="27">
        <v>1028</v>
      </c>
    </row>
    <row r="47" spans="1:5" s="28" customFormat="1" ht="12.75">
      <c r="A47" s="29" t="s">
        <v>342</v>
      </c>
      <c r="B47" s="26">
        <v>1303</v>
      </c>
      <c r="C47" s="27">
        <v>594860</v>
      </c>
      <c r="D47" s="27">
        <v>552331</v>
      </c>
      <c r="E47" s="27">
        <v>552331</v>
      </c>
    </row>
    <row r="48" spans="1:5" s="28" customFormat="1" ht="12.75">
      <c r="A48" s="29" t="s">
        <v>343</v>
      </c>
      <c r="B48" s="26">
        <v>1304</v>
      </c>
      <c r="C48" s="27">
        <v>650000</v>
      </c>
      <c r="D48" s="27">
        <v>883447</v>
      </c>
      <c r="E48" s="27">
        <v>883447</v>
      </c>
    </row>
    <row r="49" spans="1:5" s="28" customFormat="1" ht="12.75">
      <c r="A49" s="29" t="s">
        <v>344</v>
      </c>
      <c r="B49" s="26">
        <v>1305</v>
      </c>
      <c r="C49" s="27">
        <v>600000</v>
      </c>
      <c r="D49" s="27">
        <v>441402</v>
      </c>
      <c r="E49" s="27">
        <v>441402</v>
      </c>
    </row>
    <row r="50" spans="1:5" s="28" customFormat="1" ht="12.75">
      <c r="A50" s="29" t="s">
        <v>345</v>
      </c>
      <c r="B50" s="26">
        <v>2000</v>
      </c>
      <c r="C50" s="27"/>
      <c r="D50" s="27">
        <v>477</v>
      </c>
      <c r="E50" s="27">
        <v>477</v>
      </c>
    </row>
    <row r="51" spans="1:5" s="28" customFormat="1" ht="12.75">
      <c r="A51" s="29"/>
      <c r="B51" s="26"/>
      <c r="C51" s="27"/>
      <c r="D51" s="27"/>
      <c r="E51" s="27"/>
    </row>
    <row r="52" spans="1:5" s="4" customFormat="1" ht="12.75">
      <c r="A52" s="25" t="s">
        <v>346</v>
      </c>
      <c r="B52" s="26"/>
      <c r="C52" s="30">
        <f>SUM(C44,C50)</f>
        <v>2398400</v>
      </c>
      <c r="D52" s="30">
        <f>SUM(D44,D50)</f>
        <v>2550678</v>
      </c>
      <c r="E52" s="30">
        <f>SUM(E44,E50)</f>
        <v>2550678</v>
      </c>
    </row>
    <row r="53" spans="1:5" s="28" customFormat="1" ht="12.75">
      <c r="A53" s="25" t="s">
        <v>18</v>
      </c>
      <c r="B53" s="26"/>
      <c r="C53" s="27"/>
      <c r="D53" s="27"/>
      <c r="E53" s="27"/>
    </row>
    <row r="54" spans="1:5" s="28" customFormat="1" ht="12.75">
      <c r="A54" s="29" t="s">
        <v>19</v>
      </c>
      <c r="B54" s="26"/>
      <c r="C54" s="27"/>
      <c r="D54" s="27"/>
      <c r="E54" s="27"/>
    </row>
    <row r="55" spans="1:5" s="28" customFormat="1" ht="12.75">
      <c r="A55" s="29" t="s">
        <v>347</v>
      </c>
      <c r="B55" s="26">
        <v>2400</v>
      </c>
      <c r="C55" s="27">
        <f>SUM(C56:C62)</f>
        <v>1022830</v>
      </c>
      <c r="D55" s="27">
        <f>SUM(D56:D62)</f>
        <v>1124904</v>
      </c>
      <c r="E55" s="27">
        <f>SUM(E56:E62)</f>
        <v>1124904</v>
      </c>
    </row>
    <row r="56" spans="1:5" s="28" customFormat="1" ht="12.75">
      <c r="A56" s="29" t="s">
        <v>348</v>
      </c>
      <c r="B56" s="26">
        <v>2401</v>
      </c>
      <c r="C56" s="27"/>
      <c r="D56" s="27">
        <v>4301</v>
      </c>
      <c r="E56" s="27">
        <v>4301</v>
      </c>
    </row>
    <row r="57" spans="1:5" s="28" customFormat="1" ht="12.75">
      <c r="A57" s="29" t="s">
        <v>349</v>
      </c>
      <c r="B57" s="26">
        <v>2404</v>
      </c>
      <c r="C57" s="27">
        <v>292630</v>
      </c>
      <c r="D57" s="27">
        <v>357942</v>
      </c>
      <c r="E57" s="27">
        <v>357942</v>
      </c>
    </row>
    <row r="58" spans="1:5" s="28" customFormat="1" ht="12.75">
      <c r="A58" s="29" t="s">
        <v>350</v>
      </c>
      <c r="B58" s="26">
        <v>2405</v>
      </c>
      <c r="C58" s="27">
        <v>708000</v>
      </c>
      <c r="D58" s="27">
        <v>710465</v>
      </c>
      <c r="E58" s="27">
        <v>710465</v>
      </c>
    </row>
    <row r="59" spans="1:5" s="28" customFormat="1" ht="12.75">
      <c r="A59" s="29" t="s">
        <v>351</v>
      </c>
      <c r="B59" s="26">
        <v>2406</v>
      </c>
      <c r="C59" s="27">
        <v>14000</v>
      </c>
      <c r="D59" s="27">
        <v>36711</v>
      </c>
      <c r="E59" s="27">
        <v>36711</v>
      </c>
    </row>
    <row r="60" spans="1:5" s="28" customFormat="1" ht="12.75">
      <c r="A60" s="29" t="s">
        <v>352</v>
      </c>
      <c r="B60" s="26">
        <v>2407</v>
      </c>
      <c r="C60" s="27">
        <v>5000</v>
      </c>
      <c r="D60" s="27">
        <v>3742</v>
      </c>
      <c r="E60" s="27">
        <v>3742</v>
      </c>
    </row>
    <row r="61" spans="1:5" s="28" customFormat="1" ht="12.75">
      <c r="A61" s="29" t="s">
        <v>353</v>
      </c>
      <c r="B61" s="26">
        <v>2408</v>
      </c>
      <c r="C61" s="27">
        <v>3200</v>
      </c>
      <c r="D61" s="27">
        <v>5045</v>
      </c>
      <c r="E61" s="27">
        <v>5045</v>
      </c>
    </row>
    <row r="62" spans="1:5" s="28" customFormat="1" ht="12.75">
      <c r="A62" s="29" t="s">
        <v>354</v>
      </c>
      <c r="B62" s="26">
        <v>2419</v>
      </c>
      <c r="C62" s="27"/>
      <c r="D62" s="27">
        <v>6698</v>
      </c>
      <c r="E62" s="27">
        <v>6698</v>
      </c>
    </row>
    <row r="63" spans="1:5" s="28" customFormat="1" ht="12.75">
      <c r="A63" s="29" t="s">
        <v>355</v>
      </c>
      <c r="B63" s="26">
        <v>2700</v>
      </c>
      <c r="C63" s="27">
        <f>SUM(C64:C76)</f>
        <v>3771400</v>
      </c>
      <c r="D63" s="27">
        <f>SUM(D64:D76)</f>
        <v>4358414</v>
      </c>
      <c r="E63" s="27">
        <f>SUM(E64:E76)</f>
        <v>4358414</v>
      </c>
    </row>
    <row r="64" spans="1:5" s="28" customFormat="1" ht="12.75">
      <c r="A64" s="29" t="s">
        <v>356</v>
      </c>
      <c r="B64" s="26">
        <v>2701</v>
      </c>
      <c r="C64" s="27">
        <v>269300</v>
      </c>
      <c r="D64" s="27">
        <v>256139</v>
      </c>
      <c r="E64" s="27">
        <v>256139</v>
      </c>
    </row>
    <row r="65" spans="1:5" s="28" customFormat="1" ht="12.75">
      <c r="A65" s="29" t="s">
        <v>357</v>
      </c>
      <c r="B65" s="26">
        <v>2702</v>
      </c>
      <c r="C65" s="27">
        <v>111700</v>
      </c>
      <c r="D65" s="27">
        <v>104735</v>
      </c>
      <c r="E65" s="27">
        <v>104735</v>
      </c>
    </row>
    <row r="66" spans="1:5" s="28" customFormat="1" ht="12.75">
      <c r="A66" s="29" t="s">
        <v>358</v>
      </c>
      <c r="B66" s="26">
        <v>2704</v>
      </c>
      <c r="C66" s="27">
        <v>60000</v>
      </c>
      <c r="D66" s="27">
        <v>57803</v>
      </c>
      <c r="E66" s="27">
        <v>57803</v>
      </c>
    </row>
    <row r="67" spans="1:5" s="28" customFormat="1" ht="12.75">
      <c r="A67" s="29" t="s">
        <v>359</v>
      </c>
      <c r="B67" s="26">
        <v>2705</v>
      </c>
      <c r="C67" s="27">
        <v>130800</v>
      </c>
      <c r="D67" s="27">
        <v>91428</v>
      </c>
      <c r="E67" s="27">
        <v>91428</v>
      </c>
    </row>
    <row r="68" spans="1:5" s="28" customFormat="1" ht="12.75">
      <c r="A68" s="29" t="s">
        <v>360</v>
      </c>
      <c r="B68" s="26">
        <v>2706</v>
      </c>
      <c r="C68" s="27"/>
      <c r="D68" s="27"/>
      <c r="E68" s="27"/>
    </row>
    <row r="69" spans="1:5" s="28" customFormat="1" ht="12.75">
      <c r="A69" s="29" t="s">
        <v>361</v>
      </c>
      <c r="B69" s="26">
        <v>2707</v>
      </c>
      <c r="C69" s="27">
        <v>2650000</v>
      </c>
      <c r="D69" s="27">
        <v>3031126</v>
      </c>
      <c r="E69" s="27">
        <v>3031126</v>
      </c>
    </row>
    <row r="70" spans="1:5" s="28" customFormat="1" ht="12.75">
      <c r="A70" s="29" t="s">
        <v>362</v>
      </c>
      <c r="B70" s="26">
        <v>2708</v>
      </c>
      <c r="C70" s="27"/>
      <c r="D70" s="27">
        <v>972</v>
      </c>
      <c r="E70" s="27">
        <v>972</v>
      </c>
    </row>
    <row r="71" spans="1:5" s="28" customFormat="1" ht="12.75">
      <c r="A71" s="29" t="s">
        <v>363</v>
      </c>
      <c r="B71" s="26">
        <v>2709</v>
      </c>
      <c r="C71" s="27">
        <v>40000</v>
      </c>
      <c r="D71" s="27">
        <v>7544</v>
      </c>
      <c r="E71" s="27">
        <v>7544</v>
      </c>
    </row>
    <row r="72" spans="1:5" s="28" customFormat="1" ht="12.75">
      <c r="A72" s="29" t="s">
        <v>364</v>
      </c>
      <c r="B72" s="26">
        <v>2710</v>
      </c>
      <c r="C72" s="27">
        <v>360000</v>
      </c>
      <c r="D72" s="27">
        <v>517596</v>
      </c>
      <c r="E72" s="27">
        <v>517596</v>
      </c>
    </row>
    <row r="73" spans="1:5" s="28" customFormat="1" ht="12.75">
      <c r="A73" s="29" t="s">
        <v>365</v>
      </c>
      <c r="B73" s="26">
        <v>2711</v>
      </c>
      <c r="C73" s="27">
        <v>83000</v>
      </c>
      <c r="D73" s="27">
        <v>111444</v>
      </c>
      <c r="E73" s="27">
        <v>111444</v>
      </c>
    </row>
    <row r="74" spans="1:5" s="28" customFormat="1" ht="12.75">
      <c r="A74" s="29" t="s">
        <v>366</v>
      </c>
      <c r="B74" s="26">
        <v>2715</v>
      </c>
      <c r="C74" s="27">
        <v>7000</v>
      </c>
      <c r="D74" s="27">
        <v>6016</v>
      </c>
      <c r="E74" s="27">
        <v>6016</v>
      </c>
    </row>
    <row r="75" spans="1:5" s="28" customFormat="1" ht="12.75">
      <c r="A75" s="29" t="s">
        <v>367</v>
      </c>
      <c r="B75" s="26">
        <v>2716</v>
      </c>
      <c r="C75" s="27">
        <v>18000</v>
      </c>
      <c r="D75" s="27">
        <v>76851</v>
      </c>
      <c r="E75" s="27">
        <v>76851</v>
      </c>
    </row>
    <row r="76" spans="1:5" s="28" customFormat="1" ht="12.75">
      <c r="A76" s="200" t="s">
        <v>368</v>
      </c>
      <c r="B76" s="32">
        <v>2729</v>
      </c>
      <c r="C76" s="201">
        <v>41600</v>
      </c>
      <c r="D76" s="201">
        <v>96760</v>
      </c>
      <c r="E76" s="201">
        <v>96760</v>
      </c>
    </row>
    <row r="77" spans="1:5" s="28" customFormat="1" ht="12.75">
      <c r="A77" s="29" t="s">
        <v>369</v>
      </c>
      <c r="B77" s="26">
        <v>2800</v>
      </c>
      <c r="C77" s="27">
        <f>SUM(C78)</f>
        <v>148300</v>
      </c>
      <c r="D77" s="27">
        <f>SUM(D78)</f>
        <v>268429</v>
      </c>
      <c r="E77" s="27">
        <f>SUM(E78)</f>
        <v>268429</v>
      </c>
    </row>
    <row r="78" spans="1:5" s="28" customFormat="1" ht="12.75">
      <c r="A78" s="29" t="s">
        <v>370</v>
      </c>
      <c r="B78" s="26">
        <v>2802</v>
      </c>
      <c r="C78" s="27">
        <v>148300</v>
      </c>
      <c r="D78" s="27">
        <v>268429</v>
      </c>
      <c r="E78" s="27">
        <v>268429</v>
      </c>
    </row>
    <row r="79" spans="1:5" s="28" customFormat="1" ht="12.75">
      <c r="A79" s="29" t="s">
        <v>371</v>
      </c>
      <c r="B79" s="26">
        <v>3600</v>
      </c>
      <c r="C79" s="27">
        <f>SUM(C80)</f>
        <v>200000</v>
      </c>
      <c r="D79" s="27">
        <f>SUM(D80)</f>
        <v>235458</v>
      </c>
      <c r="E79" s="27">
        <f>SUM(E80)</f>
        <v>235458</v>
      </c>
    </row>
    <row r="80" spans="1:5" s="28" customFormat="1" ht="12.75">
      <c r="A80" s="29" t="s">
        <v>372</v>
      </c>
      <c r="B80" s="26">
        <v>3619</v>
      </c>
      <c r="C80" s="27">
        <v>200000</v>
      </c>
      <c r="D80" s="27">
        <v>235458</v>
      </c>
      <c r="E80" s="27">
        <v>235458</v>
      </c>
    </row>
    <row r="81" spans="1:5" s="28" customFormat="1" ht="12.75">
      <c r="A81" s="29" t="s">
        <v>373</v>
      </c>
      <c r="B81" s="26">
        <v>3700</v>
      </c>
      <c r="C81" s="27">
        <f>SUM(C82:C83)</f>
        <v>0</v>
      </c>
      <c r="D81" s="27">
        <f>SUM(D82:D83)</f>
        <v>95332</v>
      </c>
      <c r="E81" s="27">
        <f>SUM(E82:E83)</f>
        <v>95332</v>
      </c>
    </row>
    <row r="82" spans="1:5" s="28" customFormat="1" ht="12.75">
      <c r="A82" s="29" t="s">
        <v>374</v>
      </c>
      <c r="B82" s="26">
        <v>3701</v>
      </c>
      <c r="C82" s="27"/>
      <c r="D82" s="27">
        <v>-96312</v>
      </c>
      <c r="E82" s="27">
        <v>-96312</v>
      </c>
    </row>
    <row r="83" spans="1:5" s="28" customFormat="1" ht="12.75">
      <c r="A83" s="29" t="s">
        <v>375</v>
      </c>
      <c r="B83" s="26">
        <v>3702</v>
      </c>
      <c r="C83" s="27"/>
      <c r="D83" s="27">
        <v>191644</v>
      </c>
      <c r="E83" s="27">
        <v>191644</v>
      </c>
    </row>
    <row r="84" spans="1:5" s="28" customFormat="1" ht="12.75">
      <c r="A84" s="29" t="s">
        <v>376</v>
      </c>
      <c r="B84" s="26">
        <v>4000</v>
      </c>
      <c r="C84" s="27">
        <f>SUM(C85:C87)</f>
        <v>1079000</v>
      </c>
      <c r="D84" s="27">
        <f>SUM(D85:D87)</f>
        <v>1894366</v>
      </c>
      <c r="E84" s="27">
        <f>SUM(E85:E87)</f>
        <v>1894366</v>
      </c>
    </row>
    <row r="85" spans="1:5" s="28" customFormat="1" ht="12.75">
      <c r="A85" s="29" t="s">
        <v>377</v>
      </c>
      <c r="B85" s="26">
        <v>4002</v>
      </c>
      <c r="C85" s="27">
        <v>239000</v>
      </c>
      <c r="D85" s="27">
        <v>426423</v>
      </c>
      <c r="E85" s="27">
        <v>426423</v>
      </c>
    </row>
    <row r="86" spans="1:5" s="28" customFormat="1" ht="12.75">
      <c r="A86" s="29" t="s">
        <v>378</v>
      </c>
      <c r="B86" s="26">
        <v>4003</v>
      </c>
      <c r="C86" s="27">
        <v>108000</v>
      </c>
      <c r="D86" s="27">
        <v>73645</v>
      </c>
      <c r="E86" s="27">
        <v>73645</v>
      </c>
    </row>
    <row r="87" spans="1:5" s="28" customFormat="1" ht="12.75">
      <c r="A87" s="29" t="s">
        <v>379</v>
      </c>
      <c r="B87" s="26">
        <v>4004</v>
      </c>
      <c r="C87" s="27">
        <v>732000</v>
      </c>
      <c r="D87" s="27">
        <v>1394298</v>
      </c>
      <c r="E87" s="27">
        <v>1394298</v>
      </c>
    </row>
    <row r="88" spans="1:5" s="28" customFormat="1" ht="12.75">
      <c r="A88" s="29" t="s">
        <v>380</v>
      </c>
      <c r="B88" s="26">
        <v>4100</v>
      </c>
      <c r="C88" s="27">
        <v>4598</v>
      </c>
      <c r="D88" s="27">
        <v>30930</v>
      </c>
      <c r="E88" s="27">
        <v>30930</v>
      </c>
    </row>
    <row r="89" spans="1:5" s="28" customFormat="1" ht="12.75">
      <c r="A89" s="29" t="s">
        <v>381</v>
      </c>
      <c r="B89" s="26">
        <v>4500</v>
      </c>
      <c r="C89" s="27">
        <f>SUM(C90)</f>
        <v>0</v>
      </c>
      <c r="D89" s="27">
        <f>SUM(D90)</f>
        <v>2163</v>
      </c>
      <c r="E89" s="27">
        <f>SUM(E90)</f>
        <v>2163</v>
      </c>
    </row>
    <row r="90" spans="1:5" s="28" customFormat="1" ht="12.75">
      <c r="A90" s="29" t="s">
        <v>382</v>
      </c>
      <c r="B90" s="26">
        <v>4501</v>
      </c>
      <c r="C90" s="27"/>
      <c r="D90" s="27">
        <v>2163</v>
      </c>
      <c r="E90" s="27">
        <v>2163</v>
      </c>
    </row>
    <row r="91" spans="1:5" s="28" customFormat="1" ht="12.75">
      <c r="A91" s="29"/>
      <c r="B91" s="26"/>
      <c r="C91" s="27"/>
      <c r="D91" s="27"/>
      <c r="E91" s="27"/>
    </row>
    <row r="92" spans="1:5" s="4" customFormat="1" ht="12.75">
      <c r="A92" s="25" t="s">
        <v>383</v>
      </c>
      <c r="B92" s="26"/>
      <c r="C92" s="30">
        <f>SUM(C55,C63,C77,C79,C81,C84,C88,C89)</f>
        <v>6226128</v>
      </c>
      <c r="D92" s="30">
        <f>SUM(D55,D63,D77,D79,D81,D84,D88,D89)</f>
        <v>8009996</v>
      </c>
      <c r="E92" s="30">
        <f>SUM(E55,E63,E77,E79,E81,E84,E88,E89)</f>
        <v>8009996</v>
      </c>
    </row>
    <row r="93" spans="1:5" s="28" customFormat="1" ht="12.75">
      <c r="A93" s="29"/>
      <c r="B93" s="26"/>
      <c r="C93" s="27"/>
      <c r="D93" s="27"/>
      <c r="E93" s="27"/>
    </row>
    <row r="94" spans="1:5" s="28" customFormat="1" ht="12.75">
      <c r="A94" s="25" t="s">
        <v>12</v>
      </c>
      <c r="B94" s="26"/>
      <c r="C94" s="27"/>
      <c r="D94" s="27"/>
      <c r="E94" s="27"/>
    </row>
    <row r="95" spans="1:5" s="28" customFormat="1" ht="12.75">
      <c r="A95" s="29" t="s">
        <v>323</v>
      </c>
      <c r="B95" s="26">
        <v>3100</v>
      </c>
      <c r="C95" s="27">
        <f>SUM(C96)</f>
        <v>128800</v>
      </c>
      <c r="D95" s="27">
        <f>SUM(D96)</f>
        <v>246143</v>
      </c>
      <c r="E95" s="27">
        <f>SUM(E96)</f>
        <v>236339</v>
      </c>
    </row>
    <row r="96" spans="1:5" s="28" customFormat="1" ht="12.75">
      <c r="A96" s="29" t="s">
        <v>324</v>
      </c>
      <c r="B96" s="26">
        <v>3110</v>
      </c>
      <c r="C96" s="27">
        <f>SUM(C97:C98)</f>
        <v>128800</v>
      </c>
      <c r="D96" s="27">
        <f>SUM(D97:D98)</f>
        <v>246143</v>
      </c>
      <c r="E96" s="27">
        <f>SUM(E97:E98)</f>
        <v>236339</v>
      </c>
    </row>
    <row r="97" spans="1:5" s="28" customFormat="1" ht="12.75">
      <c r="A97" s="29" t="s">
        <v>384</v>
      </c>
      <c r="B97" s="26">
        <v>3112</v>
      </c>
      <c r="C97" s="27"/>
      <c r="D97" s="27">
        <v>131343</v>
      </c>
      <c r="E97" s="27">
        <v>121539</v>
      </c>
    </row>
    <row r="98" spans="1:5" s="28" customFormat="1" ht="12.75">
      <c r="A98" s="29" t="s">
        <v>385</v>
      </c>
      <c r="B98" s="26">
        <v>3113</v>
      </c>
      <c r="C98" s="27">
        <v>128800</v>
      </c>
      <c r="D98" s="27">
        <v>114800</v>
      </c>
      <c r="E98" s="27">
        <v>114800</v>
      </c>
    </row>
    <row r="99" spans="1:5" s="28" customFormat="1" ht="12.75">
      <c r="A99" s="29"/>
      <c r="B99" s="26"/>
      <c r="C99" s="27"/>
      <c r="D99" s="27"/>
      <c r="E99" s="27"/>
    </row>
    <row r="100" spans="1:5" s="4" customFormat="1" ht="12.75">
      <c r="A100" s="25" t="s">
        <v>329</v>
      </c>
      <c r="B100" s="26"/>
      <c r="C100" s="30">
        <f>SUM(C95)</f>
        <v>128800</v>
      </c>
      <c r="D100" s="30">
        <f>SUM(D95)</f>
        <v>246143</v>
      </c>
      <c r="E100" s="30">
        <f>SUM(E95)</f>
        <v>236339</v>
      </c>
    </row>
    <row r="101" spans="1:5" s="28" customFormat="1" ht="12.75">
      <c r="A101" s="29"/>
      <c r="B101" s="26"/>
      <c r="C101" s="27"/>
      <c r="D101" s="27"/>
      <c r="E101" s="27"/>
    </row>
    <row r="102" spans="1:5" s="28" customFormat="1" ht="12.75">
      <c r="A102" s="25" t="s">
        <v>20</v>
      </c>
      <c r="B102" s="26"/>
      <c r="C102" s="27"/>
      <c r="D102" s="27"/>
      <c r="E102" s="27"/>
    </row>
    <row r="103" spans="1:5" s="28" customFormat="1" ht="12.75">
      <c r="A103" s="29" t="s">
        <v>330</v>
      </c>
      <c r="B103" s="26">
        <v>6100</v>
      </c>
      <c r="C103" s="27">
        <f>SUM(C104:C105)</f>
        <v>-165000</v>
      </c>
      <c r="D103" s="27">
        <f>SUM(D104:D105)</f>
        <v>241414</v>
      </c>
      <c r="E103" s="27">
        <f>SUM(E104:E105)</f>
        <v>241414</v>
      </c>
    </row>
    <row r="104" spans="1:5" s="28" customFormat="1" ht="12.75">
      <c r="A104" s="29" t="s">
        <v>331</v>
      </c>
      <c r="B104" s="26">
        <v>6101</v>
      </c>
      <c r="C104" s="27"/>
      <c r="D104" s="27">
        <v>421506</v>
      </c>
      <c r="E104" s="27">
        <v>421506</v>
      </c>
    </row>
    <row r="105" spans="1:6" s="28" customFormat="1" ht="12.75">
      <c r="A105" s="29" t="s">
        <v>386</v>
      </c>
      <c r="B105" s="26">
        <v>6102</v>
      </c>
      <c r="C105" s="27">
        <v>-165000</v>
      </c>
      <c r="D105" s="27">
        <v>-180092</v>
      </c>
      <c r="E105" s="27">
        <v>-180092</v>
      </c>
      <c r="F105" s="332"/>
    </row>
    <row r="106" spans="1:5" s="28" customFormat="1" ht="12.75">
      <c r="A106" s="200"/>
      <c r="B106" s="32"/>
      <c r="C106" s="201"/>
      <c r="D106" s="201"/>
      <c r="E106" s="201"/>
    </row>
    <row r="107" spans="1:5" s="28" customFormat="1" ht="12.75">
      <c r="A107" s="202" t="s">
        <v>387</v>
      </c>
      <c r="B107" s="203">
        <v>6200</v>
      </c>
      <c r="C107" s="204">
        <f>SUM(C108:C108)</f>
        <v>0</v>
      </c>
      <c r="D107" s="204">
        <f>SUM(D108:D108)</f>
        <v>0</v>
      </c>
      <c r="E107" s="204">
        <f>SUM(E108:E108)</f>
        <v>0</v>
      </c>
    </row>
    <row r="108" spans="1:5" s="28" customFormat="1" ht="12.75">
      <c r="A108" s="29" t="s">
        <v>331</v>
      </c>
      <c r="B108" s="26">
        <v>6201</v>
      </c>
      <c r="C108" s="27"/>
      <c r="D108" s="27"/>
      <c r="E108" s="27"/>
    </row>
    <row r="109" spans="1:5" s="28" customFormat="1" ht="12.75">
      <c r="A109" s="29"/>
      <c r="B109" s="26"/>
      <c r="C109" s="27"/>
      <c r="D109" s="27"/>
      <c r="E109" s="27"/>
    </row>
    <row r="110" spans="1:5" s="4" customFormat="1" ht="12.75">
      <c r="A110" s="25" t="s">
        <v>334</v>
      </c>
      <c r="B110" s="26"/>
      <c r="C110" s="30">
        <f>SUM(C103,C107)</f>
        <v>-165000</v>
      </c>
      <c r="D110" s="30">
        <f>SUM(D103,D107)</f>
        <v>241414</v>
      </c>
      <c r="E110" s="30">
        <f>SUM(E103,E107)</f>
        <v>241414</v>
      </c>
    </row>
    <row r="111" spans="1:5" s="4" customFormat="1" ht="12.75">
      <c r="A111" s="25" t="s">
        <v>21</v>
      </c>
      <c r="B111" s="26"/>
      <c r="C111" s="30"/>
      <c r="D111" s="30"/>
      <c r="E111" s="30"/>
    </row>
    <row r="112" spans="1:5" s="28" customFormat="1" ht="12.75">
      <c r="A112" s="29"/>
      <c r="B112" s="26"/>
      <c r="C112" s="27"/>
      <c r="D112" s="27"/>
      <c r="E112" s="27"/>
    </row>
    <row r="113" spans="1:5" s="28" customFormat="1" ht="12.75">
      <c r="A113" s="29" t="s">
        <v>388</v>
      </c>
      <c r="B113" s="26">
        <v>7400</v>
      </c>
      <c r="C113" s="27">
        <f>SUM(C114:C115)</f>
        <v>0</v>
      </c>
      <c r="D113" s="27">
        <f>SUM(D114:D115)</f>
        <v>0</v>
      </c>
      <c r="E113" s="27">
        <f>SUM(E114:E115)</f>
        <v>0</v>
      </c>
    </row>
    <row r="114" spans="1:5" s="28" customFormat="1" ht="12.75">
      <c r="A114" s="29" t="s">
        <v>389</v>
      </c>
      <c r="B114" s="26">
        <v>7411</v>
      </c>
      <c r="C114" s="27"/>
      <c r="D114" s="27"/>
      <c r="E114" s="27"/>
    </row>
    <row r="115" spans="1:5" s="28" customFormat="1" ht="12.75">
      <c r="A115" s="29" t="s">
        <v>390</v>
      </c>
      <c r="B115" s="26">
        <v>7412</v>
      </c>
      <c r="C115" s="27"/>
      <c r="D115" s="27"/>
      <c r="E115" s="27"/>
    </row>
    <row r="116" spans="1:5" s="28" customFormat="1" ht="12.75">
      <c r="A116" s="29" t="s">
        <v>391</v>
      </c>
      <c r="B116" s="26">
        <v>7600</v>
      </c>
      <c r="C116" s="27">
        <f>SUM(C117:C118)</f>
        <v>0</v>
      </c>
      <c r="D116" s="27">
        <f>SUM(D117:D118)</f>
        <v>151326</v>
      </c>
      <c r="E116" s="27">
        <f>SUM(E117:E118)</f>
        <v>151326</v>
      </c>
    </row>
    <row r="117" spans="1:5" s="28" customFormat="1" ht="12.75">
      <c r="A117" s="29" t="s">
        <v>389</v>
      </c>
      <c r="B117" s="26">
        <v>7611</v>
      </c>
      <c r="C117" s="27"/>
      <c r="D117" s="27">
        <v>151326</v>
      </c>
      <c r="E117" s="27">
        <v>151326</v>
      </c>
    </row>
    <row r="118" spans="1:5" s="28" customFormat="1" ht="12.75">
      <c r="A118" s="29" t="s">
        <v>390</v>
      </c>
      <c r="B118" s="26">
        <v>7612</v>
      </c>
      <c r="C118" s="27"/>
      <c r="D118" s="27"/>
      <c r="E118" s="27"/>
    </row>
    <row r="119" spans="1:5" s="4" customFormat="1" ht="12.75">
      <c r="A119" s="25" t="s">
        <v>392</v>
      </c>
      <c r="B119" s="26"/>
      <c r="C119" s="30">
        <f>SUM(C113,C116)</f>
        <v>0</v>
      </c>
      <c r="D119" s="30">
        <f>SUM(D113,D116)</f>
        <v>151326</v>
      </c>
      <c r="E119" s="30">
        <f>SUM(E113,E116)</f>
        <v>151326</v>
      </c>
    </row>
    <row r="120" spans="1:5" s="28" customFormat="1" ht="12.75">
      <c r="A120" s="24"/>
      <c r="B120" s="26"/>
      <c r="C120" s="27"/>
      <c r="D120" s="27"/>
      <c r="E120" s="27"/>
    </row>
    <row r="121" spans="1:5" s="4" customFormat="1" ht="12.75">
      <c r="A121" s="25" t="s">
        <v>22</v>
      </c>
      <c r="B121" s="26"/>
      <c r="C121" s="30">
        <f>SUM(C52,C92,C100,C110,C119)</f>
        <v>8588328</v>
      </c>
      <c r="D121" s="30">
        <f>SUM(D52,D92,D100,D110,D119)</f>
        <v>11199557</v>
      </c>
      <c r="E121" s="30">
        <f>SUM(E52,E92,E100,E110,E119)</f>
        <v>11189753</v>
      </c>
    </row>
    <row r="122" spans="1:5" s="28" customFormat="1" ht="12.75">
      <c r="A122" s="25"/>
      <c r="B122" s="26"/>
      <c r="C122" s="27"/>
      <c r="D122" s="27"/>
      <c r="E122" s="27"/>
    </row>
    <row r="123" spans="1:5" s="28" customFormat="1" ht="12.75">
      <c r="A123" s="25" t="s">
        <v>14</v>
      </c>
      <c r="B123" s="26"/>
      <c r="C123" s="27"/>
      <c r="D123" s="27"/>
      <c r="E123" s="27"/>
    </row>
    <row r="124" spans="1:5" s="28" customFormat="1" ht="12.75">
      <c r="A124" s="29"/>
      <c r="B124" s="26"/>
      <c r="C124" s="27"/>
      <c r="D124" s="27"/>
      <c r="E124" s="27"/>
    </row>
    <row r="125" spans="1:5" s="28" customFormat="1" ht="12.75">
      <c r="A125" s="29" t="s">
        <v>393</v>
      </c>
      <c r="B125" s="26">
        <v>7200</v>
      </c>
      <c r="C125" s="27"/>
      <c r="D125" s="27"/>
      <c r="E125" s="27"/>
    </row>
    <row r="126" spans="1:5" s="28" customFormat="1" ht="12.75">
      <c r="A126" s="29" t="s">
        <v>394</v>
      </c>
      <c r="B126" s="26">
        <v>8300</v>
      </c>
      <c r="C126" s="27">
        <v>4040211</v>
      </c>
      <c r="D126" s="27">
        <v>1339065</v>
      </c>
      <c r="E126" s="27">
        <v>1339065</v>
      </c>
    </row>
    <row r="127" spans="1:5" s="28" customFormat="1" ht="12.75">
      <c r="A127" s="29" t="s">
        <v>335</v>
      </c>
      <c r="B127" s="26">
        <v>8800</v>
      </c>
      <c r="C127" s="27"/>
      <c r="D127" s="27">
        <v>4345</v>
      </c>
      <c r="E127" s="27">
        <v>4345</v>
      </c>
    </row>
    <row r="128" spans="1:5" s="28" customFormat="1" ht="12.75">
      <c r="A128" s="29" t="s">
        <v>336</v>
      </c>
      <c r="B128" s="26">
        <v>9500</v>
      </c>
      <c r="C128" s="27">
        <f>SUM(C129:C130)</f>
        <v>0</v>
      </c>
      <c r="D128" s="27">
        <f>SUM(D129:D130)</f>
        <v>-125093</v>
      </c>
      <c r="E128" s="27">
        <f>SUM(E129:E130)</f>
        <v>-125093</v>
      </c>
    </row>
    <row r="129" spans="1:5" s="28" customFormat="1" ht="12.75">
      <c r="A129" s="29"/>
      <c r="B129" s="26"/>
      <c r="C129" s="27"/>
      <c r="D129" s="27"/>
      <c r="E129" s="27"/>
    </row>
    <row r="130" spans="1:5" s="28" customFormat="1" ht="12.75">
      <c r="A130" s="29" t="s">
        <v>395</v>
      </c>
      <c r="B130" s="26">
        <v>9507</v>
      </c>
      <c r="C130" s="27"/>
      <c r="D130" s="27">
        <v>-125093</v>
      </c>
      <c r="E130" s="27">
        <v>-125093</v>
      </c>
    </row>
    <row r="131" spans="1:5" s="28" customFormat="1" ht="12.75">
      <c r="A131" s="29"/>
      <c r="B131" s="26"/>
      <c r="C131" s="27"/>
      <c r="D131" s="27"/>
      <c r="E131" s="27"/>
    </row>
    <row r="132" spans="1:5" s="4" customFormat="1" ht="12.75">
      <c r="A132" s="25" t="s">
        <v>339</v>
      </c>
      <c r="B132" s="26"/>
      <c r="C132" s="30">
        <f>SUM(C125,C126,C127,C128)</f>
        <v>4040211</v>
      </c>
      <c r="D132" s="30">
        <f>SUM(D125,D126,D127,D128)</f>
        <v>1218317</v>
      </c>
      <c r="E132" s="30">
        <f>SUM(E125,E126,E127,E128)</f>
        <v>1218317</v>
      </c>
    </row>
    <row r="133" spans="1:5" s="28" customFormat="1" ht="12.75">
      <c r="A133" s="29"/>
      <c r="B133" s="26"/>
      <c r="C133" s="27"/>
      <c r="D133" s="27"/>
      <c r="E133" s="27"/>
    </row>
    <row r="134" spans="1:5" s="4" customFormat="1" ht="12.75">
      <c r="A134" s="25" t="s">
        <v>23</v>
      </c>
      <c r="B134" s="26"/>
      <c r="C134" s="30">
        <f>SUM(C121,C132)</f>
        <v>12628539</v>
      </c>
      <c r="D134" s="30">
        <f>SUM(D121,D132)</f>
        <v>12417874</v>
      </c>
      <c r="E134" s="30">
        <f>SUM(E121,E132)</f>
        <v>12408070</v>
      </c>
    </row>
    <row r="135" spans="1:5" s="28" customFormat="1" ht="12.75">
      <c r="A135" s="29"/>
      <c r="B135" s="26"/>
      <c r="C135" s="27"/>
      <c r="D135" s="27"/>
      <c r="E135" s="27"/>
    </row>
    <row r="136" spans="1:5" s="38" customFormat="1" ht="14.25">
      <c r="A136" s="39" t="s">
        <v>24</v>
      </c>
      <c r="B136" s="40"/>
      <c r="C136" s="41">
        <f>SUM(C41,C134)</f>
        <v>27632648</v>
      </c>
      <c r="D136" s="41">
        <f>SUM(D41,D134)</f>
        <v>30709562</v>
      </c>
      <c r="E136" s="41">
        <f>SUM(E41,E134)</f>
        <v>30119471</v>
      </c>
    </row>
    <row r="137" s="42" customFormat="1" ht="12.75">
      <c r="I137" s="43"/>
    </row>
    <row r="138" s="42" customFormat="1" ht="12.75">
      <c r="I138" s="43"/>
    </row>
    <row r="139" s="42" customFormat="1" ht="12.75">
      <c r="I139" s="43"/>
    </row>
    <row r="140" spans="5:9" s="42" customFormat="1" ht="12.75">
      <c r="E140" s="44"/>
      <c r="I140" s="43"/>
    </row>
    <row r="141" s="42" customFormat="1" ht="12.75">
      <c r="I141" s="43"/>
    </row>
    <row r="142" s="42" customFormat="1" ht="12.75">
      <c r="I142" s="43"/>
    </row>
    <row r="143" s="42" customFormat="1" ht="12.75">
      <c r="I143" s="43"/>
    </row>
    <row r="145" spans="2:9" s="42" customFormat="1" ht="12.75">
      <c r="B145" s="4"/>
      <c r="C145" s="4" t="s">
        <v>783</v>
      </c>
      <c r="I145" s="43"/>
    </row>
    <row r="146" spans="2:9" s="42" customFormat="1" ht="12.75">
      <c r="B146" s="4"/>
      <c r="C146" s="4" t="s">
        <v>784</v>
      </c>
      <c r="I146" s="43"/>
    </row>
    <row r="147" spans="2:9" s="42" customFormat="1" ht="12.75">
      <c r="B147" s="4"/>
      <c r="D147" s="4" t="s">
        <v>785</v>
      </c>
      <c r="I147" s="43"/>
    </row>
  </sheetData>
  <printOptions horizontalCentered="1"/>
  <pageMargins left="0" right="0" top="0.3937007874015748" bottom="0.5905511811023623" header="0" footer="0"/>
  <pageSetup horizontalDpi="600" verticalDpi="600" orientation="portrait" paperSize="9" scale="80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G1026"/>
  <sheetViews>
    <sheetView workbookViewId="0" topLeftCell="A1">
      <pane ySplit="12" topLeftCell="BM13" activePane="bottomLeft" state="frozen"/>
      <selection pane="topLeft" activeCell="A1" sqref="A1"/>
      <selection pane="bottomLeft" activeCell="C1020" sqref="C1020:F1022"/>
    </sheetView>
  </sheetViews>
  <sheetFormatPr defaultColWidth="9.140625" defaultRowHeight="12" customHeight="1"/>
  <cols>
    <col min="1" max="1" width="50.7109375" style="55" customWidth="1"/>
    <col min="2" max="2" width="10.140625" style="103" customWidth="1"/>
    <col min="3" max="3" width="11.140625" style="48" customWidth="1"/>
    <col min="4" max="4" width="12.57421875" style="56" customWidth="1"/>
    <col min="5" max="5" width="11.421875" style="56" customWidth="1"/>
    <col min="6" max="16384" width="9.140625" style="55" customWidth="1"/>
  </cols>
  <sheetData>
    <row r="2" spans="2:4" s="47" customFormat="1" ht="12" customHeight="1">
      <c r="B2" s="205"/>
      <c r="C2" s="48"/>
      <c r="D2" s="49" t="s">
        <v>396</v>
      </c>
    </row>
    <row r="3" spans="2:5" s="47" customFormat="1" ht="12" customHeight="1">
      <c r="B3" s="205"/>
      <c r="C3" s="48"/>
      <c r="D3" s="49"/>
      <c r="E3" s="49"/>
    </row>
    <row r="4" spans="1:7" s="1" customFormat="1" ht="15">
      <c r="A4" s="6" t="s">
        <v>1</v>
      </c>
      <c r="B4" s="7"/>
      <c r="C4" s="7"/>
      <c r="D4" s="7"/>
      <c r="E4" s="7"/>
      <c r="G4" s="5"/>
    </row>
    <row r="5" spans="1:7" s="1" customFormat="1" ht="15">
      <c r="A5" s="6" t="s">
        <v>25</v>
      </c>
      <c r="B5" s="7"/>
      <c r="C5" s="7"/>
      <c r="D5" s="6"/>
      <c r="E5" s="7"/>
      <c r="F5" s="3"/>
      <c r="G5" s="2"/>
    </row>
    <row r="6" spans="1:7" s="1" customFormat="1" ht="15">
      <c r="A6" s="6" t="s">
        <v>448</v>
      </c>
      <c r="B6" s="7"/>
      <c r="C6" s="7"/>
      <c r="D6" s="6"/>
      <c r="E6" s="7"/>
      <c r="G6" s="5"/>
    </row>
    <row r="7" spans="1:5" s="54" customFormat="1" ht="12" customHeight="1">
      <c r="A7" s="50"/>
      <c r="B7" s="51"/>
      <c r="C7" s="52"/>
      <c r="D7" s="53"/>
      <c r="E7" s="53"/>
    </row>
    <row r="8" spans="1:5" ht="12" customHeight="1">
      <c r="A8" s="50"/>
      <c r="B8" s="206"/>
      <c r="C8" s="207"/>
      <c r="D8" s="208"/>
      <c r="E8" s="208"/>
    </row>
    <row r="9" spans="1:2" ht="12" customHeight="1">
      <c r="A9" s="209"/>
      <c r="B9" s="205"/>
    </row>
    <row r="10" spans="1:5" s="59" customFormat="1" ht="12" customHeight="1">
      <c r="A10" s="57" t="s">
        <v>26</v>
      </c>
      <c r="B10" s="57" t="s">
        <v>27</v>
      </c>
      <c r="C10" s="58" t="s">
        <v>4</v>
      </c>
      <c r="D10" s="58" t="s">
        <v>5</v>
      </c>
      <c r="E10" s="58" t="s">
        <v>6</v>
      </c>
    </row>
    <row r="11" spans="1:5" s="61" customFormat="1" ht="12.75">
      <c r="A11" s="60"/>
      <c r="B11" s="60"/>
      <c r="C11" s="60" t="s">
        <v>9</v>
      </c>
      <c r="D11" s="60" t="s">
        <v>28</v>
      </c>
      <c r="E11" s="60" t="s">
        <v>29</v>
      </c>
    </row>
    <row r="12" spans="1:5" s="61" customFormat="1" ht="12.75">
      <c r="A12" s="62"/>
      <c r="B12" s="62"/>
      <c r="C12" s="62">
        <v>2004</v>
      </c>
      <c r="D12" s="63" t="s">
        <v>30</v>
      </c>
      <c r="E12" s="63" t="s">
        <v>30</v>
      </c>
    </row>
    <row r="13" spans="1:5" ht="12" customHeight="1">
      <c r="A13" s="64" t="s">
        <v>31</v>
      </c>
      <c r="B13" s="65"/>
      <c r="C13" s="66"/>
      <c r="D13" s="67"/>
      <c r="E13" s="67"/>
    </row>
    <row r="14" spans="1:5" ht="12" customHeight="1">
      <c r="A14" s="64" t="s">
        <v>32</v>
      </c>
      <c r="B14" s="65"/>
      <c r="C14" s="66"/>
      <c r="D14" s="67"/>
      <c r="E14" s="67"/>
    </row>
    <row r="15" spans="1:5" ht="12" customHeight="1">
      <c r="A15" s="64" t="s">
        <v>33</v>
      </c>
      <c r="B15" s="65"/>
      <c r="C15" s="66"/>
      <c r="D15" s="67"/>
      <c r="E15" s="67"/>
    </row>
    <row r="16" spans="1:5" ht="12" customHeight="1">
      <c r="A16" s="64"/>
      <c r="B16" s="65"/>
      <c r="C16" s="66"/>
      <c r="D16" s="67"/>
      <c r="E16" s="67"/>
    </row>
    <row r="17" spans="1:5" ht="12" customHeight="1">
      <c r="A17" s="64" t="s">
        <v>34</v>
      </c>
      <c r="B17" s="65" t="s">
        <v>35</v>
      </c>
      <c r="C17" s="66"/>
      <c r="D17" s="67"/>
      <c r="E17" s="67"/>
    </row>
    <row r="18" spans="1:5" s="47" customFormat="1" ht="12" customHeight="1">
      <c r="A18" s="64" t="s">
        <v>397</v>
      </c>
      <c r="B18" s="65">
        <v>100</v>
      </c>
      <c r="C18" s="66">
        <f>SUM(C19:C22)</f>
        <v>717088</v>
      </c>
      <c r="D18" s="66">
        <f>SUM(D19:D22)</f>
        <v>873042</v>
      </c>
      <c r="E18" s="66">
        <f>SUM(E19:E22)</f>
        <v>867808</v>
      </c>
    </row>
    <row r="19" spans="1:5" ht="12" customHeight="1">
      <c r="A19" s="68" t="s">
        <v>398</v>
      </c>
      <c r="B19" s="69">
        <v>101</v>
      </c>
      <c r="C19" s="210">
        <v>293875</v>
      </c>
      <c r="D19" s="210">
        <v>420552</v>
      </c>
      <c r="E19" s="210">
        <v>417834</v>
      </c>
    </row>
    <row r="20" spans="1:5" ht="12" customHeight="1">
      <c r="A20" s="68" t="s">
        <v>399</v>
      </c>
      <c r="B20" s="69">
        <v>102</v>
      </c>
      <c r="C20" s="210">
        <v>189201</v>
      </c>
      <c r="D20" s="210">
        <v>208255</v>
      </c>
      <c r="E20" s="210">
        <v>208255</v>
      </c>
    </row>
    <row r="21" spans="1:5" ht="12" customHeight="1">
      <c r="A21" s="68" t="s">
        <v>400</v>
      </c>
      <c r="B21" s="69">
        <v>103</v>
      </c>
      <c r="C21" s="210">
        <v>234012</v>
      </c>
      <c r="D21" s="210">
        <v>205025</v>
      </c>
      <c r="E21" s="210">
        <v>205025</v>
      </c>
    </row>
    <row r="22" spans="1:5" ht="12" customHeight="1">
      <c r="A22" s="68" t="s">
        <v>401</v>
      </c>
      <c r="B22" s="69">
        <v>109</v>
      </c>
      <c r="C22" s="210"/>
      <c r="D22" s="210">
        <v>39210</v>
      </c>
      <c r="E22" s="210">
        <v>36694</v>
      </c>
    </row>
    <row r="23" spans="1:5" s="47" customFormat="1" ht="12" customHeight="1">
      <c r="A23" s="64" t="s">
        <v>402</v>
      </c>
      <c r="B23" s="65">
        <v>200</v>
      </c>
      <c r="C23" s="66">
        <f>SUM(C24:C28)</f>
        <v>66452</v>
      </c>
      <c r="D23" s="66">
        <f>SUM(D24:D28)</f>
        <v>104683</v>
      </c>
      <c r="E23" s="66">
        <f>SUM(E24:E28)</f>
        <v>72524</v>
      </c>
    </row>
    <row r="24" spans="1:5" ht="12" customHeight="1">
      <c r="A24" s="68" t="s">
        <v>403</v>
      </c>
      <c r="B24" s="69">
        <v>201</v>
      </c>
      <c r="C24" s="210">
        <v>66452</v>
      </c>
      <c r="D24" s="210">
        <v>46680</v>
      </c>
      <c r="E24" s="210">
        <v>14521</v>
      </c>
    </row>
    <row r="25" spans="1:5" ht="12" customHeight="1">
      <c r="A25" s="68" t="s">
        <v>404</v>
      </c>
      <c r="B25" s="69">
        <v>202</v>
      </c>
      <c r="C25" s="210"/>
      <c r="D25" s="210">
        <v>16282</v>
      </c>
      <c r="E25" s="210">
        <v>16282</v>
      </c>
    </row>
    <row r="26" spans="1:5" ht="12" customHeight="1">
      <c r="A26" s="68" t="s">
        <v>405</v>
      </c>
      <c r="B26" s="69">
        <v>205</v>
      </c>
      <c r="C26" s="210"/>
      <c r="D26" s="210">
        <v>18831</v>
      </c>
      <c r="E26" s="210">
        <v>18831</v>
      </c>
    </row>
    <row r="27" spans="1:5" ht="12" customHeight="1">
      <c r="A27" s="68" t="s">
        <v>406</v>
      </c>
      <c r="B27" s="69">
        <v>208</v>
      </c>
      <c r="C27" s="210"/>
      <c r="D27" s="210">
        <v>15736</v>
      </c>
      <c r="E27" s="210">
        <v>15736</v>
      </c>
    </row>
    <row r="28" spans="1:5" ht="12" customHeight="1">
      <c r="A28" s="68" t="s">
        <v>407</v>
      </c>
      <c r="B28" s="69">
        <v>209</v>
      </c>
      <c r="C28" s="210"/>
      <c r="D28" s="210">
        <v>7154</v>
      </c>
      <c r="E28" s="210">
        <v>7154</v>
      </c>
    </row>
    <row r="29" spans="1:5" s="47" customFormat="1" ht="12" customHeight="1">
      <c r="A29" s="64" t="s">
        <v>408</v>
      </c>
      <c r="B29" s="65">
        <v>300</v>
      </c>
      <c r="C29" s="66">
        <v>213649</v>
      </c>
      <c r="D29" s="66">
        <v>279570</v>
      </c>
      <c r="E29" s="66">
        <v>269543</v>
      </c>
    </row>
    <row r="30" spans="1:5" s="47" customFormat="1" ht="12" customHeight="1">
      <c r="A30" s="64" t="s">
        <v>409</v>
      </c>
      <c r="B30" s="65">
        <v>500</v>
      </c>
      <c r="C30" s="66">
        <v>35243</v>
      </c>
      <c r="D30" s="66">
        <v>46243</v>
      </c>
      <c r="E30" s="66">
        <v>46239</v>
      </c>
    </row>
    <row r="31" spans="1:5" s="47" customFormat="1" ht="12" customHeight="1">
      <c r="A31" s="64" t="s">
        <v>410</v>
      </c>
      <c r="B31" s="65">
        <v>700</v>
      </c>
      <c r="C31" s="66">
        <v>3436</v>
      </c>
      <c r="D31" s="66">
        <v>7822</v>
      </c>
      <c r="E31" s="66">
        <v>7822</v>
      </c>
    </row>
    <row r="32" spans="1:5" s="47" customFormat="1" ht="12" customHeight="1">
      <c r="A32" s="64" t="s">
        <v>312</v>
      </c>
      <c r="B32" s="65"/>
      <c r="C32" s="66">
        <f>SUM(C18,C23,C29,C30,C31)</f>
        <v>1035868</v>
      </c>
      <c r="D32" s="66">
        <f>SUM(D18,D23,D29,D30,D31)</f>
        <v>1311360</v>
      </c>
      <c r="E32" s="66">
        <f>SUM(E18,E23,E29,E30,E31)</f>
        <v>1263936</v>
      </c>
    </row>
    <row r="33" spans="1:5" ht="12" customHeight="1">
      <c r="A33" s="68"/>
      <c r="B33" s="69"/>
      <c r="C33" s="66"/>
      <c r="D33" s="67"/>
      <c r="E33" s="67"/>
    </row>
    <row r="34" spans="1:5" s="47" customFormat="1" ht="12" customHeight="1">
      <c r="A34" s="64" t="s">
        <v>36</v>
      </c>
      <c r="B34" s="65"/>
      <c r="C34" s="70">
        <f>SUM(C32)</f>
        <v>1035868</v>
      </c>
      <c r="D34" s="70">
        <f>SUM(D32)</f>
        <v>1311360</v>
      </c>
      <c r="E34" s="70">
        <f>SUM(E32)</f>
        <v>1263936</v>
      </c>
    </row>
    <row r="35" spans="1:5" ht="12" customHeight="1">
      <c r="A35" s="64"/>
      <c r="B35" s="65"/>
      <c r="C35" s="66"/>
      <c r="D35" s="67"/>
      <c r="E35" s="67"/>
    </row>
    <row r="36" spans="1:5" ht="12" customHeight="1">
      <c r="A36" s="64" t="s">
        <v>37</v>
      </c>
      <c r="B36" s="65"/>
      <c r="C36" s="66"/>
      <c r="D36" s="67"/>
      <c r="E36" s="67"/>
    </row>
    <row r="37" spans="1:5" ht="12" customHeight="1">
      <c r="A37" s="64" t="s">
        <v>38</v>
      </c>
      <c r="B37" s="65" t="s">
        <v>39</v>
      </c>
      <c r="C37" s="66"/>
      <c r="D37" s="67"/>
      <c r="E37" s="67"/>
    </row>
    <row r="38" spans="1:5" ht="12" customHeight="1">
      <c r="A38" s="64" t="s">
        <v>40</v>
      </c>
      <c r="B38" s="65" t="s">
        <v>41</v>
      </c>
      <c r="C38" s="66"/>
      <c r="D38" s="67"/>
      <c r="E38" s="67"/>
    </row>
    <row r="39" spans="1:5" ht="12" customHeight="1">
      <c r="A39" s="68"/>
      <c r="B39" s="69"/>
      <c r="C39" s="66"/>
      <c r="D39" s="67"/>
      <c r="E39" s="67"/>
    </row>
    <row r="40" spans="1:5" s="47" customFormat="1" ht="12" customHeight="1">
      <c r="A40" s="64" t="s">
        <v>397</v>
      </c>
      <c r="B40" s="65">
        <v>100</v>
      </c>
      <c r="C40" s="66">
        <f>SUM(C41:C41)</f>
        <v>0</v>
      </c>
      <c r="D40" s="66">
        <f>SUM(D41:D41)</f>
        <v>533</v>
      </c>
      <c r="E40" s="66">
        <f>SUM(E41:E41)</f>
        <v>0</v>
      </c>
    </row>
    <row r="41" spans="1:5" ht="12" customHeight="1">
      <c r="A41" s="68" t="s">
        <v>401</v>
      </c>
      <c r="B41" s="69">
        <v>109</v>
      </c>
      <c r="C41" s="210"/>
      <c r="D41" s="210">
        <v>533</v>
      </c>
      <c r="E41" s="210">
        <v>0</v>
      </c>
    </row>
    <row r="42" spans="1:5" s="47" customFormat="1" ht="12" customHeight="1">
      <c r="A42" s="64" t="s">
        <v>402</v>
      </c>
      <c r="B42" s="65">
        <v>200</v>
      </c>
      <c r="C42" s="66">
        <f>SUM(C43:C45)</f>
        <v>6400</v>
      </c>
      <c r="D42" s="66">
        <f>SUM(D43:D45)</f>
        <v>7707</v>
      </c>
      <c r="E42" s="66">
        <f>SUM(E43:E45)</f>
        <v>7707</v>
      </c>
    </row>
    <row r="43" spans="1:5" ht="12" customHeight="1">
      <c r="A43" s="68" t="s">
        <v>403</v>
      </c>
      <c r="B43" s="69">
        <v>201</v>
      </c>
      <c r="C43" s="210">
        <v>6400</v>
      </c>
      <c r="D43" s="210">
        <v>7354</v>
      </c>
      <c r="E43" s="210">
        <v>7354</v>
      </c>
    </row>
    <row r="44" spans="1:5" ht="12" customHeight="1">
      <c r="A44" s="68" t="s">
        <v>405</v>
      </c>
      <c r="B44" s="69">
        <v>205</v>
      </c>
      <c r="C44" s="210"/>
      <c r="D44" s="210">
        <v>342</v>
      </c>
      <c r="E44" s="210">
        <v>342</v>
      </c>
    </row>
    <row r="45" spans="1:5" ht="12" customHeight="1">
      <c r="A45" s="68" t="s">
        <v>407</v>
      </c>
      <c r="B45" s="69">
        <v>209</v>
      </c>
      <c r="C45" s="210"/>
      <c r="D45" s="210">
        <v>11</v>
      </c>
      <c r="E45" s="210">
        <v>11</v>
      </c>
    </row>
    <row r="46" spans="1:5" s="47" customFormat="1" ht="12" customHeight="1">
      <c r="A46" s="64" t="s">
        <v>408</v>
      </c>
      <c r="B46" s="65">
        <v>300</v>
      </c>
      <c r="C46" s="66">
        <v>1773</v>
      </c>
      <c r="D46" s="66">
        <v>1801</v>
      </c>
      <c r="E46" s="66">
        <v>1801</v>
      </c>
    </row>
    <row r="47" spans="1:5" s="47" customFormat="1" ht="12" customHeight="1">
      <c r="A47" s="64" t="s">
        <v>409</v>
      </c>
      <c r="B47" s="65">
        <v>500</v>
      </c>
      <c r="C47" s="66">
        <v>288</v>
      </c>
      <c r="D47" s="66">
        <v>434</v>
      </c>
      <c r="E47" s="66">
        <v>434</v>
      </c>
    </row>
    <row r="48" spans="1:5" s="47" customFormat="1" ht="12" customHeight="1">
      <c r="A48" s="64" t="s">
        <v>410</v>
      </c>
      <c r="B48" s="65">
        <v>700</v>
      </c>
      <c r="C48" s="66">
        <v>0</v>
      </c>
      <c r="D48" s="66">
        <v>46</v>
      </c>
      <c r="E48" s="66">
        <v>46</v>
      </c>
    </row>
    <row r="49" spans="1:5" s="47" customFormat="1" ht="12" customHeight="1">
      <c r="A49" s="64" t="s">
        <v>411</v>
      </c>
      <c r="B49" s="65">
        <v>1000</v>
      </c>
      <c r="C49" s="66">
        <f>SUM(C50:C57)</f>
        <v>21798</v>
      </c>
      <c r="D49" s="66">
        <f>SUM(D50:D57)</f>
        <v>2279</v>
      </c>
      <c r="E49" s="66">
        <f>SUM(E50:E57)</f>
        <v>523</v>
      </c>
    </row>
    <row r="50" spans="1:5" ht="12" customHeight="1">
      <c r="A50" s="68" t="s">
        <v>412</v>
      </c>
      <c r="B50" s="69">
        <v>1013</v>
      </c>
      <c r="C50" s="210">
        <v>280</v>
      </c>
      <c r="D50" s="210">
        <v>280</v>
      </c>
      <c r="E50" s="67">
        <v>198</v>
      </c>
    </row>
    <row r="51" spans="1:5" ht="12" customHeight="1">
      <c r="A51" s="68" t="s">
        <v>413</v>
      </c>
      <c r="B51" s="69">
        <v>1015</v>
      </c>
      <c r="C51" s="210">
        <v>6462</v>
      </c>
      <c r="D51" s="210">
        <v>1853</v>
      </c>
      <c r="E51" s="67">
        <v>179</v>
      </c>
    </row>
    <row r="52" spans="1:5" ht="12" customHeight="1">
      <c r="A52" s="68" t="s">
        <v>414</v>
      </c>
      <c r="B52" s="69">
        <v>1016</v>
      </c>
      <c r="C52" s="210">
        <v>2964</v>
      </c>
      <c r="D52" s="210">
        <v>110</v>
      </c>
      <c r="E52" s="67">
        <v>110</v>
      </c>
    </row>
    <row r="53" spans="1:5" ht="12" customHeight="1">
      <c r="A53" s="68" t="s">
        <v>415</v>
      </c>
      <c r="B53" s="69">
        <v>1020</v>
      </c>
      <c r="C53" s="210"/>
      <c r="D53" s="210">
        <v>36</v>
      </c>
      <c r="E53" s="67">
        <v>36</v>
      </c>
    </row>
    <row r="54" spans="1:5" ht="12" customHeight="1">
      <c r="A54" s="68" t="s">
        <v>416</v>
      </c>
      <c r="B54" s="69">
        <v>1030</v>
      </c>
      <c r="C54" s="210">
        <v>1500</v>
      </c>
      <c r="D54" s="210"/>
      <c r="E54" s="67"/>
    </row>
    <row r="55" spans="1:5" ht="12" customHeight="1">
      <c r="A55" s="68" t="s">
        <v>417</v>
      </c>
      <c r="B55" s="69">
        <v>1051</v>
      </c>
      <c r="C55" s="210">
        <v>400</v>
      </c>
      <c r="D55" s="210"/>
      <c r="E55" s="67"/>
    </row>
    <row r="56" spans="1:5" ht="12" customHeight="1">
      <c r="A56" s="68" t="s">
        <v>418</v>
      </c>
      <c r="B56" s="69">
        <v>1091</v>
      </c>
      <c r="C56" s="210">
        <v>192</v>
      </c>
      <c r="D56" s="210"/>
      <c r="E56" s="67"/>
    </row>
    <row r="57" spans="1:5" ht="12" customHeight="1">
      <c r="A57" s="68" t="s">
        <v>419</v>
      </c>
      <c r="B57" s="69">
        <v>1098</v>
      </c>
      <c r="C57" s="210">
        <v>10000</v>
      </c>
      <c r="D57" s="210"/>
      <c r="E57" s="67"/>
    </row>
    <row r="58" spans="1:5" s="47" customFormat="1" ht="12" customHeight="1">
      <c r="A58" s="64" t="s">
        <v>42</v>
      </c>
      <c r="B58" s="65">
        <v>9999</v>
      </c>
      <c r="C58" s="66">
        <f>SUM(C47,C48,C49,C40,C42,C46)</f>
        <v>30259</v>
      </c>
      <c r="D58" s="66">
        <f>SUM(D47,D48,D49,D40,D42,D46)</f>
        <v>12800</v>
      </c>
      <c r="E58" s="66">
        <f>SUM(E47,E48,E49,E40,E42,E46)</f>
        <v>10511</v>
      </c>
    </row>
    <row r="59" spans="1:5" ht="12" customHeight="1">
      <c r="A59" s="68"/>
      <c r="B59" s="69"/>
      <c r="C59" s="66"/>
      <c r="D59" s="67"/>
      <c r="E59" s="67"/>
    </row>
    <row r="60" spans="1:5" ht="12" customHeight="1">
      <c r="A60" s="64" t="s">
        <v>43</v>
      </c>
      <c r="B60" s="65" t="s">
        <v>44</v>
      </c>
      <c r="C60" s="66"/>
      <c r="D60" s="67"/>
      <c r="E60" s="67"/>
    </row>
    <row r="61" spans="1:5" ht="12" customHeight="1">
      <c r="A61" s="68"/>
      <c r="B61" s="69"/>
      <c r="C61" s="66"/>
      <c r="D61" s="67"/>
      <c r="E61" s="67"/>
    </row>
    <row r="62" spans="1:5" s="47" customFormat="1" ht="12" customHeight="1">
      <c r="A62" s="64" t="s">
        <v>402</v>
      </c>
      <c r="B62" s="65">
        <v>200</v>
      </c>
      <c r="C62" s="70">
        <f>SUM(C63:C65)</f>
        <v>11310</v>
      </c>
      <c r="D62" s="70">
        <f>SUM(D63:D65)</f>
        <v>13229</v>
      </c>
      <c r="E62" s="70">
        <f>SUM(E63:E65)</f>
        <v>13229</v>
      </c>
    </row>
    <row r="63" spans="1:5" ht="12" customHeight="1">
      <c r="A63" s="68" t="s">
        <v>403</v>
      </c>
      <c r="B63" s="69">
        <v>201</v>
      </c>
      <c r="C63" s="210">
        <v>11310</v>
      </c>
      <c r="D63" s="210">
        <v>12821</v>
      </c>
      <c r="E63" s="210">
        <v>12821</v>
      </c>
    </row>
    <row r="64" spans="1:5" ht="12" customHeight="1">
      <c r="A64" s="68" t="s">
        <v>404</v>
      </c>
      <c r="B64" s="69">
        <v>202</v>
      </c>
      <c r="C64" s="210"/>
      <c r="D64" s="210">
        <v>145</v>
      </c>
      <c r="E64" s="210">
        <v>145</v>
      </c>
    </row>
    <row r="65" spans="1:5" ht="12" customHeight="1">
      <c r="A65" s="68" t="s">
        <v>405</v>
      </c>
      <c r="B65" s="69">
        <v>205</v>
      </c>
      <c r="C65" s="210"/>
      <c r="D65" s="210">
        <v>263</v>
      </c>
      <c r="E65" s="210">
        <v>263</v>
      </c>
    </row>
    <row r="66" spans="1:5" s="47" customFormat="1" ht="12" customHeight="1">
      <c r="A66" s="64" t="s">
        <v>408</v>
      </c>
      <c r="B66" s="65">
        <v>300</v>
      </c>
      <c r="C66" s="66">
        <v>3150</v>
      </c>
      <c r="D66" s="66">
        <v>3146</v>
      </c>
      <c r="E66" s="70">
        <v>3146</v>
      </c>
    </row>
    <row r="67" spans="1:5" s="47" customFormat="1" ht="12" customHeight="1">
      <c r="A67" s="64" t="s">
        <v>409</v>
      </c>
      <c r="B67" s="65">
        <v>500</v>
      </c>
      <c r="C67" s="66">
        <v>510</v>
      </c>
      <c r="D67" s="66">
        <v>516</v>
      </c>
      <c r="E67" s="70">
        <v>516</v>
      </c>
    </row>
    <row r="68" spans="1:5" s="47" customFormat="1" ht="12" customHeight="1">
      <c r="A68" s="64" t="s">
        <v>410</v>
      </c>
      <c r="B68" s="65">
        <v>700</v>
      </c>
      <c r="C68" s="66">
        <v>0</v>
      </c>
      <c r="D68" s="66">
        <v>4</v>
      </c>
      <c r="E68" s="70">
        <v>4</v>
      </c>
    </row>
    <row r="69" spans="1:5" s="47" customFormat="1" ht="12" customHeight="1">
      <c r="A69" s="64" t="s">
        <v>411</v>
      </c>
      <c r="B69" s="65">
        <v>1000</v>
      </c>
      <c r="C69" s="70">
        <f>SUM(C70:C77)</f>
        <v>10800</v>
      </c>
      <c r="D69" s="70">
        <f>SUM(D70:D77)</f>
        <v>65519</v>
      </c>
      <c r="E69" s="70">
        <f>SUM(E70:E77)</f>
        <v>65249</v>
      </c>
    </row>
    <row r="70" spans="1:5" ht="12" customHeight="1">
      <c r="A70" s="68" t="s">
        <v>420</v>
      </c>
      <c r="B70" s="69">
        <v>1011</v>
      </c>
      <c r="C70" s="210">
        <v>720</v>
      </c>
      <c r="D70" s="210">
        <v>161</v>
      </c>
      <c r="E70" s="67">
        <v>0</v>
      </c>
    </row>
    <row r="71" spans="1:5" ht="12" customHeight="1">
      <c r="A71" s="68" t="s">
        <v>412</v>
      </c>
      <c r="B71" s="69">
        <v>1013</v>
      </c>
      <c r="C71" s="210">
        <v>400</v>
      </c>
      <c r="D71" s="210">
        <v>400</v>
      </c>
      <c r="E71" s="67">
        <v>400</v>
      </c>
    </row>
    <row r="72" spans="1:5" ht="12" customHeight="1">
      <c r="A72" s="68" t="s">
        <v>413</v>
      </c>
      <c r="B72" s="69">
        <v>1015</v>
      </c>
      <c r="C72" s="210">
        <v>500</v>
      </c>
      <c r="D72" s="210">
        <v>1129</v>
      </c>
      <c r="E72" s="67">
        <v>1129</v>
      </c>
    </row>
    <row r="73" spans="1:5" ht="12" customHeight="1">
      <c r="A73" s="68" t="s">
        <v>414</v>
      </c>
      <c r="B73" s="69">
        <v>1016</v>
      </c>
      <c r="C73" s="210"/>
      <c r="D73" s="210">
        <v>43</v>
      </c>
      <c r="E73" s="67">
        <v>43</v>
      </c>
    </row>
    <row r="74" spans="1:5" ht="12" customHeight="1">
      <c r="A74" s="68" t="s">
        <v>415</v>
      </c>
      <c r="B74" s="69">
        <v>1020</v>
      </c>
      <c r="C74" s="210"/>
      <c r="D74" s="210">
        <v>3688</v>
      </c>
      <c r="E74" s="67">
        <v>3688</v>
      </c>
    </row>
    <row r="75" spans="1:5" ht="12" customHeight="1">
      <c r="A75" s="68" t="s">
        <v>416</v>
      </c>
      <c r="B75" s="69">
        <v>1030</v>
      </c>
      <c r="C75" s="210">
        <v>500</v>
      </c>
      <c r="D75" s="210">
        <v>0</v>
      </c>
      <c r="E75" s="67">
        <v>0</v>
      </c>
    </row>
    <row r="76" spans="1:5" ht="12" customHeight="1">
      <c r="A76" s="68" t="s">
        <v>417</v>
      </c>
      <c r="B76" s="69">
        <v>1051</v>
      </c>
      <c r="C76" s="210">
        <v>250</v>
      </c>
      <c r="D76" s="210">
        <v>207</v>
      </c>
      <c r="E76" s="67">
        <v>98</v>
      </c>
    </row>
    <row r="77" spans="1:5" ht="12" customHeight="1">
      <c r="A77" s="68" t="s">
        <v>419</v>
      </c>
      <c r="B77" s="69">
        <v>1098</v>
      </c>
      <c r="C77" s="210">
        <v>8430</v>
      </c>
      <c r="D77" s="210">
        <v>59891</v>
      </c>
      <c r="E77" s="210">
        <v>59891</v>
      </c>
    </row>
    <row r="78" spans="1:5" s="47" customFormat="1" ht="12" customHeight="1">
      <c r="A78" s="64" t="s">
        <v>42</v>
      </c>
      <c r="B78" s="65">
        <v>9999</v>
      </c>
      <c r="C78" s="70">
        <f>SUM(C62,C66,C67,C68,C69)</f>
        <v>25770</v>
      </c>
      <c r="D78" s="70">
        <f>SUM(D62,D66,D67,D68,D69)</f>
        <v>82414</v>
      </c>
      <c r="E78" s="70">
        <f>SUM(E62,E66,E67,E68,E69)</f>
        <v>82144</v>
      </c>
    </row>
    <row r="79" spans="1:5" ht="12" customHeight="1">
      <c r="A79" s="68"/>
      <c r="B79" s="69"/>
      <c r="C79" s="66"/>
      <c r="D79" s="67"/>
      <c r="E79" s="67"/>
    </row>
    <row r="80" spans="1:5" s="47" customFormat="1" ht="12" customHeight="1">
      <c r="A80" s="64" t="s">
        <v>45</v>
      </c>
      <c r="B80" s="65"/>
      <c r="C80" s="70">
        <f>SUM(C58,C78)</f>
        <v>56029</v>
      </c>
      <c r="D80" s="70">
        <f>SUM(D58,D78)</f>
        <v>95214</v>
      </c>
      <c r="E80" s="70">
        <f>SUM(E58,E78)</f>
        <v>92655</v>
      </c>
    </row>
    <row r="81" spans="1:5" ht="12" customHeight="1">
      <c r="A81" s="68"/>
      <c r="B81" s="69"/>
      <c r="C81" s="66"/>
      <c r="D81" s="67"/>
      <c r="E81" s="67"/>
    </row>
    <row r="82" spans="1:5" ht="12" customHeight="1">
      <c r="A82" s="64" t="s">
        <v>46</v>
      </c>
      <c r="B82" s="65"/>
      <c r="C82" s="66"/>
      <c r="D82" s="67"/>
      <c r="E82" s="67"/>
    </row>
    <row r="83" spans="1:5" ht="12" customHeight="1">
      <c r="A83" s="64" t="s">
        <v>47</v>
      </c>
      <c r="B83" s="65" t="s">
        <v>48</v>
      </c>
      <c r="C83" s="66"/>
      <c r="D83" s="67"/>
      <c r="E83" s="67"/>
    </row>
    <row r="84" spans="1:5" ht="12" customHeight="1">
      <c r="A84" s="71" t="s">
        <v>411</v>
      </c>
      <c r="B84" s="72">
        <v>1000</v>
      </c>
      <c r="C84" s="73">
        <f>SUM(C85:C90)</f>
        <v>34144</v>
      </c>
      <c r="D84" s="73">
        <f>SUM(D85:D90)</f>
        <v>34144</v>
      </c>
      <c r="E84" s="73">
        <f>SUM(E85:E90)</f>
        <v>22750</v>
      </c>
    </row>
    <row r="85" spans="1:5" ht="12" customHeight="1">
      <c r="A85" s="68" t="s">
        <v>412</v>
      </c>
      <c r="B85" s="69">
        <v>1013</v>
      </c>
      <c r="C85" s="73"/>
      <c r="D85" s="73">
        <v>71</v>
      </c>
      <c r="E85" s="73">
        <v>71</v>
      </c>
    </row>
    <row r="86" spans="1:5" ht="12" customHeight="1">
      <c r="A86" s="68" t="s">
        <v>413</v>
      </c>
      <c r="B86" s="69">
        <v>1015</v>
      </c>
      <c r="C86" s="67"/>
      <c r="D86" s="67">
        <v>2309</v>
      </c>
      <c r="E86" s="67">
        <v>2309</v>
      </c>
    </row>
    <row r="87" spans="1:5" ht="12" customHeight="1">
      <c r="A87" s="68" t="s">
        <v>414</v>
      </c>
      <c r="B87" s="69">
        <v>1016</v>
      </c>
      <c r="C87" s="67"/>
      <c r="D87" s="67">
        <v>1989</v>
      </c>
      <c r="E87" s="67">
        <v>1989</v>
      </c>
    </row>
    <row r="88" spans="1:5" ht="12" customHeight="1">
      <c r="A88" s="68" t="s">
        <v>415</v>
      </c>
      <c r="B88" s="69">
        <v>1020</v>
      </c>
      <c r="C88" s="67"/>
      <c r="D88" s="67">
        <v>7099</v>
      </c>
      <c r="E88" s="67">
        <v>7099</v>
      </c>
    </row>
    <row r="89" spans="1:5" ht="12" customHeight="1">
      <c r="A89" s="68" t="s">
        <v>417</v>
      </c>
      <c r="B89" s="69">
        <v>1051</v>
      </c>
      <c r="C89" s="67"/>
      <c r="D89" s="67">
        <v>62</v>
      </c>
      <c r="E89" s="67">
        <v>62</v>
      </c>
    </row>
    <row r="90" spans="1:5" ht="12" customHeight="1">
      <c r="A90" s="68" t="s">
        <v>419</v>
      </c>
      <c r="B90" s="69">
        <v>1098</v>
      </c>
      <c r="C90" s="210">
        <v>34144</v>
      </c>
      <c r="D90" s="210">
        <v>22614</v>
      </c>
      <c r="E90" s="67">
        <v>11220</v>
      </c>
    </row>
    <row r="91" spans="1:5" s="47" customFormat="1" ht="12" customHeight="1">
      <c r="A91" s="64" t="s">
        <v>42</v>
      </c>
      <c r="B91" s="65">
        <v>9999</v>
      </c>
      <c r="C91" s="70">
        <f>SUM(C84)</f>
        <v>34144</v>
      </c>
      <c r="D91" s="70">
        <f>SUM(D84)</f>
        <v>34144</v>
      </c>
      <c r="E91" s="70">
        <f>SUM(E84)</f>
        <v>22750</v>
      </c>
    </row>
    <row r="92" spans="1:5" s="47" customFormat="1" ht="12" customHeight="1">
      <c r="A92" s="64" t="s">
        <v>49</v>
      </c>
      <c r="B92" s="65"/>
      <c r="C92" s="70">
        <f>SUM(C91)</f>
        <v>34144</v>
      </c>
      <c r="D92" s="70">
        <f>SUM(D91)</f>
        <v>34144</v>
      </c>
      <c r="E92" s="70">
        <f>SUM(E91)</f>
        <v>22750</v>
      </c>
    </row>
    <row r="93" spans="1:5" s="47" customFormat="1" ht="12" customHeight="1">
      <c r="A93" s="64"/>
      <c r="B93" s="65"/>
      <c r="C93" s="66"/>
      <c r="D93" s="70"/>
      <c r="E93" s="70"/>
    </row>
    <row r="94" spans="1:5" ht="12" customHeight="1">
      <c r="A94" s="64" t="s">
        <v>50</v>
      </c>
      <c r="B94" s="65"/>
      <c r="C94" s="70">
        <f>SUM(C80,C92)</f>
        <v>90173</v>
      </c>
      <c r="D94" s="70">
        <f>SUM(D80,D92)</f>
        <v>129358</v>
      </c>
      <c r="E94" s="70">
        <f>SUM(E80,E92)</f>
        <v>115405</v>
      </c>
    </row>
    <row r="95" spans="1:5" ht="12" customHeight="1">
      <c r="A95" s="64"/>
      <c r="B95" s="65"/>
      <c r="C95" s="66"/>
      <c r="D95" s="67"/>
      <c r="E95" s="67"/>
    </row>
    <row r="96" spans="1:5" ht="12" customHeight="1">
      <c r="A96" s="64" t="s">
        <v>51</v>
      </c>
      <c r="B96" s="65"/>
      <c r="C96" s="66"/>
      <c r="D96" s="67"/>
      <c r="E96" s="67"/>
    </row>
    <row r="97" spans="1:5" ht="12" customHeight="1">
      <c r="A97" s="64" t="s">
        <v>52</v>
      </c>
      <c r="B97" s="65" t="s">
        <v>53</v>
      </c>
      <c r="C97" s="66"/>
      <c r="D97" s="67"/>
      <c r="E97" s="67"/>
    </row>
    <row r="98" spans="1:5" s="47" customFormat="1" ht="12.75" customHeight="1">
      <c r="A98" s="64" t="s">
        <v>397</v>
      </c>
      <c r="B98" s="65">
        <v>100</v>
      </c>
      <c r="C98" s="66">
        <f>SUM(C99:C100)</f>
        <v>952134</v>
      </c>
      <c r="D98" s="66">
        <f>SUM(D99:D100)</f>
        <v>1101600</v>
      </c>
      <c r="E98" s="66">
        <f>SUM(E99:E100)</f>
        <v>1101416</v>
      </c>
    </row>
    <row r="99" spans="1:5" ht="12" customHeight="1">
      <c r="A99" s="68" t="s">
        <v>398</v>
      </c>
      <c r="B99" s="69">
        <v>101</v>
      </c>
      <c r="C99" s="210">
        <v>952134</v>
      </c>
      <c r="D99" s="210">
        <v>996982</v>
      </c>
      <c r="E99" s="210">
        <v>996982</v>
      </c>
    </row>
    <row r="100" spans="1:5" ht="12" customHeight="1">
      <c r="A100" s="68" t="s">
        <v>401</v>
      </c>
      <c r="B100" s="69">
        <v>109</v>
      </c>
      <c r="C100" s="210"/>
      <c r="D100" s="210">
        <v>104618</v>
      </c>
      <c r="E100" s="210">
        <v>104434</v>
      </c>
    </row>
    <row r="101" spans="1:5" s="47" customFormat="1" ht="12" customHeight="1">
      <c r="A101" s="64" t="s">
        <v>402</v>
      </c>
      <c r="B101" s="65">
        <v>200</v>
      </c>
      <c r="C101" s="66">
        <f>SUM(C102:C103)</f>
        <v>54800</v>
      </c>
      <c r="D101" s="66">
        <f>SUM(D102:D103)</f>
        <v>21913</v>
      </c>
      <c r="E101" s="66">
        <f>SUM(E102:E103)</f>
        <v>20336</v>
      </c>
    </row>
    <row r="102" spans="1:5" ht="12" customHeight="1">
      <c r="A102" s="68" t="s">
        <v>421</v>
      </c>
      <c r="B102" s="69">
        <v>208</v>
      </c>
      <c r="C102" s="210">
        <v>17745</v>
      </c>
      <c r="D102" s="210">
        <v>17015</v>
      </c>
      <c r="E102" s="210">
        <v>15438</v>
      </c>
    </row>
    <row r="103" spans="1:5" ht="12" customHeight="1">
      <c r="A103" s="68" t="s">
        <v>422</v>
      </c>
      <c r="B103" s="69">
        <v>209</v>
      </c>
      <c r="C103" s="210">
        <v>37055</v>
      </c>
      <c r="D103" s="210">
        <v>4898</v>
      </c>
      <c r="E103" s="210">
        <v>4898</v>
      </c>
    </row>
    <row r="104" spans="1:5" s="47" customFormat="1" ht="12" customHeight="1">
      <c r="A104" s="64" t="s">
        <v>408</v>
      </c>
      <c r="B104" s="65">
        <v>300</v>
      </c>
      <c r="C104" s="66">
        <v>280724</v>
      </c>
      <c r="D104" s="66">
        <v>308424</v>
      </c>
      <c r="E104" s="66">
        <v>308424</v>
      </c>
    </row>
    <row r="105" spans="1:5" s="47" customFormat="1" ht="12" customHeight="1">
      <c r="A105" s="64" t="s">
        <v>423</v>
      </c>
      <c r="B105" s="65">
        <v>400</v>
      </c>
      <c r="C105" s="66">
        <v>28557</v>
      </c>
      <c r="D105" s="66">
        <v>32100</v>
      </c>
      <c r="E105" s="66">
        <v>32100</v>
      </c>
    </row>
    <row r="106" spans="1:5" s="47" customFormat="1" ht="12" customHeight="1">
      <c r="A106" s="64" t="s">
        <v>409</v>
      </c>
      <c r="B106" s="65">
        <v>500</v>
      </c>
      <c r="C106" s="66">
        <v>45335</v>
      </c>
      <c r="D106" s="66">
        <v>53349</v>
      </c>
      <c r="E106" s="66">
        <v>53349</v>
      </c>
    </row>
    <row r="107" spans="1:5" s="47" customFormat="1" ht="12" customHeight="1">
      <c r="A107" s="64" t="s">
        <v>410</v>
      </c>
      <c r="B107" s="65">
        <v>700</v>
      </c>
      <c r="C107" s="66">
        <v>7617</v>
      </c>
      <c r="D107" s="66">
        <v>9971</v>
      </c>
      <c r="E107" s="66">
        <v>9971</v>
      </c>
    </row>
    <row r="108" spans="1:5" s="47" customFormat="1" ht="12" customHeight="1">
      <c r="A108" s="64" t="s">
        <v>312</v>
      </c>
      <c r="B108" s="65">
        <v>9999</v>
      </c>
      <c r="C108" s="66">
        <f>SUM(C98,C101,C104:C107)</f>
        <v>1369167</v>
      </c>
      <c r="D108" s="66">
        <f>SUM(D98,D101,D104:D107)</f>
        <v>1527357</v>
      </c>
      <c r="E108" s="66">
        <f>SUM(E98,E101,E104:E107)</f>
        <v>1525596</v>
      </c>
    </row>
    <row r="109" spans="1:5" ht="12" customHeight="1">
      <c r="A109" s="64"/>
      <c r="B109" s="65"/>
      <c r="C109" s="66"/>
      <c r="D109" s="67"/>
      <c r="E109" s="67"/>
    </row>
    <row r="110" spans="1:5" ht="12" customHeight="1">
      <c r="A110" s="64" t="s">
        <v>54</v>
      </c>
      <c r="B110" s="65" t="s">
        <v>55</v>
      </c>
      <c r="C110" s="66"/>
      <c r="D110" s="67"/>
      <c r="E110" s="67"/>
    </row>
    <row r="111" spans="1:5" s="47" customFormat="1" ht="12" customHeight="1">
      <c r="A111" s="64" t="s">
        <v>397</v>
      </c>
      <c r="B111" s="65">
        <v>100</v>
      </c>
      <c r="C111" s="66">
        <f>SUM(C112:C113)</f>
        <v>53057</v>
      </c>
      <c r="D111" s="66">
        <f>SUM(D112:D113)</f>
        <v>61129</v>
      </c>
      <c r="E111" s="66">
        <f>SUM(E112:E113)</f>
        <v>59491</v>
      </c>
    </row>
    <row r="112" spans="1:5" ht="12" customHeight="1">
      <c r="A112" s="68" t="s">
        <v>398</v>
      </c>
      <c r="B112" s="69">
        <v>101</v>
      </c>
      <c r="C112" s="210">
        <v>53057</v>
      </c>
      <c r="D112" s="210">
        <v>55611</v>
      </c>
      <c r="E112" s="210">
        <v>53973</v>
      </c>
    </row>
    <row r="113" spans="1:5" ht="12" customHeight="1">
      <c r="A113" s="68" t="s">
        <v>401</v>
      </c>
      <c r="B113" s="69">
        <v>109</v>
      </c>
      <c r="C113" s="210"/>
      <c r="D113" s="210">
        <v>5518</v>
      </c>
      <c r="E113" s="210">
        <v>5518</v>
      </c>
    </row>
    <row r="114" spans="1:5" s="47" customFormat="1" ht="12" customHeight="1">
      <c r="A114" s="64" t="s">
        <v>402</v>
      </c>
      <c r="B114" s="65">
        <v>200</v>
      </c>
      <c r="C114" s="66">
        <f>SUM(C115)</f>
        <v>0</v>
      </c>
      <c r="D114" s="66">
        <f>SUM(D115)</f>
        <v>376</v>
      </c>
      <c r="E114" s="66">
        <f>SUM(E115)</f>
        <v>376</v>
      </c>
    </row>
    <row r="115" spans="1:5" ht="12" customHeight="1">
      <c r="A115" s="68" t="s">
        <v>421</v>
      </c>
      <c r="B115" s="69">
        <v>208</v>
      </c>
      <c r="C115" s="210"/>
      <c r="D115" s="210">
        <v>376</v>
      </c>
      <c r="E115" s="210">
        <v>376</v>
      </c>
    </row>
    <row r="116" spans="1:5" s="47" customFormat="1" ht="12" customHeight="1">
      <c r="A116" s="64" t="s">
        <v>408</v>
      </c>
      <c r="B116" s="65">
        <v>300</v>
      </c>
      <c r="C116" s="66">
        <v>14273</v>
      </c>
      <c r="D116" s="66">
        <v>15953</v>
      </c>
      <c r="E116" s="66">
        <v>15953</v>
      </c>
    </row>
    <row r="117" spans="1:5" s="47" customFormat="1" ht="12" customHeight="1">
      <c r="A117" s="64" t="s">
        <v>423</v>
      </c>
      <c r="B117" s="65">
        <v>400</v>
      </c>
      <c r="C117" s="66">
        <v>2281</v>
      </c>
      <c r="D117" s="66">
        <v>2621</v>
      </c>
      <c r="E117" s="66">
        <v>2522</v>
      </c>
    </row>
    <row r="118" spans="1:5" s="47" customFormat="1" ht="12" customHeight="1">
      <c r="A118" s="64" t="s">
        <v>409</v>
      </c>
      <c r="B118" s="65">
        <v>500</v>
      </c>
      <c r="C118" s="66">
        <v>2388</v>
      </c>
      <c r="D118" s="66">
        <v>2889</v>
      </c>
      <c r="E118" s="66">
        <v>2889</v>
      </c>
    </row>
    <row r="119" spans="1:5" s="47" customFormat="1" ht="12" customHeight="1">
      <c r="A119" s="64" t="s">
        <v>410</v>
      </c>
      <c r="B119" s="65">
        <v>700</v>
      </c>
      <c r="C119" s="66">
        <v>424</v>
      </c>
      <c r="D119" s="66">
        <v>888</v>
      </c>
      <c r="E119" s="66">
        <v>805</v>
      </c>
    </row>
    <row r="120" spans="1:5" s="75" customFormat="1" ht="12" customHeight="1">
      <c r="A120" s="64" t="s">
        <v>411</v>
      </c>
      <c r="B120" s="65">
        <v>1000</v>
      </c>
      <c r="C120" s="74">
        <f>SUM(C121:C125)</f>
        <v>89852</v>
      </c>
      <c r="D120" s="74">
        <f>SUM(D121:D125)</f>
        <v>107172</v>
      </c>
      <c r="E120" s="74">
        <f>SUM(E121:E125)</f>
        <v>3032</v>
      </c>
    </row>
    <row r="121" spans="1:5" s="77" customFormat="1" ht="12" customHeight="1">
      <c r="A121" s="68" t="s">
        <v>412</v>
      </c>
      <c r="B121" s="69">
        <v>1013</v>
      </c>
      <c r="C121" s="211">
        <v>1560</v>
      </c>
      <c r="D121" s="211">
        <v>1560</v>
      </c>
      <c r="E121" s="76">
        <v>960</v>
      </c>
    </row>
    <row r="122" spans="1:5" s="77" customFormat="1" ht="12" customHeight="1">
      <c r="A122" s="68" t="s">
        <v>424</v>
      </c>
      <c r="B122" s="69">
        <v>1014</v>
      </c>
      <c r="C122" s="211">
        <v>23353</v>
      </c>
      <c r="D122" s="211">
        <v>38362</v>
      </c>
      <c r="E122" s="76">
        <v>120</v>
      </c>
    </row>
    <row r="123" spans="1:5" s="77" customFormat="1" ht="12" customHeight="1">
      <c r="A123" s="68" t="s">
        <v>415</v>
      </c>
      <c r="B123" s="69">
        <v>1020</v>
      </c>
      <c r="C123" s="211">
        <v>300</v>
      </c>
      <c r="D123" s="211">
        <v>334</v>
      </c>
      <c r="E123" s="76">
        <v>149</v>
      </c>
    </row>
    <row r="124" spans="1:5" s="77" customFormat="1" ht="12" customHeight="1">
      <c r="A124" s="68" t="s">
        <v>425</v>
      </c>
      <c r="B124" s="69">
        <v>1091</v>
      </c>
      <c r="C124" s="211">
        <v>1592</v>
      </c>
      <c r="D124" s="211">
        <v>1803</v>
      </c>
      <c r="E124" s="76">
        <v>1803</v>
      </c>
    </row>
    <row r="125" spans="1:5" s="77" customFormat="1" ht="12" customHeight="1">
      <c r="A125" s="68" t="s">
        <v>419</v>
      </c>
      <c r="B125" s="69">
        <v>1098</v>
      </c>
      <c r="C125" s="211">
        <v>63047</v>
      </c>
      <c r="D125" s="211">
        <v>65113</v>
      </c>
      <c r="E125" s="76">
        <v>0</v>
      </c>
    </row>
    <row r="126" spans="1:5" s="47" customFormat="1" ht="12" customHeight="1">
      <c r="A126" s="64" t="s">
        <v>312</v>
      </c>
      <c r="B126" s="65">
        <v>9999</v>
      </c>
      <c r="C126" s="66">
        <f>SUM(C111,C114,C116:C120)</f>
        <v>162275</v>
      </c>
      <c r="D126" s="66">
        <f>SUM(D111,D114,D116:D120)</f>
        <v>191028</v>
      </c>
      <c r="E126" s="66">
        <f>SUM(E111,E114,E116:E120)</f>
        <v>85068</v>
      </c>
    </row>
    <row r="127" spans="1:5" ht="12" customHeight="1">
      <c r="A127" s="64"/>
      <c r="B127" s="65"/>
      <c r="C127" s="66"/>
      <c r="D127" s="67"/>
      <c r="E127" s="67"/>
    </row>
    <row r="128" spans="1:5" ht="12" customHeight="1">
      <c r="A128" s="64" t="s">
        <v>56</v>
      </c>
      <c r="B128" s="65" t="s">
        <v>57</v>
      </c>
      <c r="C128" s="66"/>
      <c r="D128" s="67"/>
      <c r="E128" s="67"/>
    </row>
    <row r="129" spans="1:5" s="47" customFormat="1" ht="12" customHeight="1">
      <c r="A129" s="64" t="s">
        <v>397</v>
      </c>
      <c r="B129" s="65">
        <v>100</v>
      </c>
      <c r="C129" s="66">
        <f>SUM(C130:C131)</f>
        <v>3301477</v>
      </c>
      <c r="D129" s="66">
        <f>SUM(D130:D131)</f>
        <v>3998345</v>
      </c>
      <c r="E129" s="66">
        <f>SUM(E130:E131)</f>
        <v>3997829</v>
      </c>
    </row>
    <row r="130" spans="1:5" ht="12" customHeight="1">
      <c r="A130" s="68" t="s">
        <v>398</v>
      </c>
      <c r="B130" s="69">
        <v>101</v>
      </c>
      <c r="C130" s="210">
        <v>3301477</v>
      </c>
      <c r="D130" s="210">
        <v>3623870</v>
      </c>
      <c r="E130" s="210">
        <v>3623870</v>
      </c>
    </row>
    <row r="131" spans="1:5" ht="12" customHeight="1">
      <c r="A131" s="68" t="s">
        <v>401</v>
      </c>
      <c r="B131" s="69">
        <v>109</v>
      </c>
      <c r="C131" s="210"/>
      <c r="D131" s="210">
        <v>374475</v>
      </c>
      <c r="E131" s="210">
        <v>373959</v>
      </c>
    </row>
    <row r="132" spans="1:5" s="47" customFormat="1" ht="12" customHeight="1">
      <c r="A132" s="64" t="s">
        <v>402</v>
      </c>
      <c r="B132" s="65">
        <v>200</v>
      </c>
      <c r="C132" s="66">
        <f>SUM(C133:C134)</f>
        <v>197084</v>
      </c>
      <c r="D132" s="66">
        <f>SUM(D133:D134)</f>
        <v>53853</v>
      </c>
      <c r="E132" s="66">
        <f>SUM(E133:E134)</f>
        <v>50119</v>
      </c>
    </row>
    <row r="133" spans="1:5" ht="12" customHeight="1">
      <c r="A133" s="68" t="s">
        <v>421</v>
      </c>
      <c r="B133" s="69">
        <v>208</v>
      </c>
      <c r="C133" s="210">
        <v>110480</v>
      </c>
      <c r="D133" s="210">
        <v>51800</v>
      </c>
      <c r="E133" s="210">
        <v>48066</v>
      </c>
    </row>
    <row r="134" spans="1:5" ht="12" customHeight="1">
      <c r="A134" s="68" t="s">
        <v>422</v>
      </c>
      <c r="B134" s="69">
        <v>209</v>
      </c>
      <c r="C134" s="210">
        <v>86604</v>
      </c>
      <c r="D134" s="210">
        <v>2053</v>
      </c>
      <c r="E134" s="210">
        <v>2053</v>
      </c>
    </row>
    <row r="135" spans="1:5" s="47" customFormat="1" ht="12" customHeight="1">
      <c r="A135" s="64" t="s">
        <v>408</v>
      </c>
      <c r="B135" s="65">
        <v>300</v>
      </c>
      <c r="C135" s="66">
        <v>973488</v>
      </c>
      <c r="D135" s="66">
        <v>1118784</v>
      </c>
      <c r="E135" s="66">
        <v>1114639</v>
      </c>
    </row>
    <row r="136" spans="1:5" s="47" customFormat="1" ht="12" customHeight="1">
      <c r="A136" s="64" t="s">
        <v>423</v>
      </c>
      <c r="B136" s="65">
        <v>400</v>
      </c>
      <c r="C136" s="66">
        <v>125693</v>
      </c>
      <c r="D136" s="66">
        <v>150709</v>
      </c>
      <c r="E136" s="66">
        <v>150709</v>
      </c>
    </row>
    <row r="137" spans="1:5" s="47" customFormat="1" ht="12" customHeight="1">
      <c r="A137" s="64" t="s">
        <v>409</v>
      </c>
      <c r="B137" s="65">
        <v>500</v>
      </c>
      <c r="C137" s="66">
        <v>157207</v>
      </c>
      <c r="D137" s="66">
        <v>192264</v>
      </c>
      <c r="E137" s="66">
        <v>192264</v>
      </c>
    </row>
    <row r="138" spans="1:5" s="47" customFormat="1" ht="12" customHeight="1">
      <c r="A138" s="64" t="s">
        <v>410</v>
      </c>
      <c r="B138" s="65">
        <v>700</v>
      </c>
      <c r="C138" s="66">
        <v>26411</v>
      </c>
      <c r="D138" s="66">
        <v>40979</v>
      </c>
      <c r="E138" s="66">
        <v>40979</v>
      </c>
    </row>
    <row r="139" spans="1:5" s="75" customFormat="1" ht="12" customHeight="1">
      <c r="A139" s="64" t="s">
        <v>411</v>
      </c>
      <c r="B139" s="65">
        <v>1000</v>
      </c>
      <c r="C139" s="74">
        <f>SUM(C140:C152)</f>
        <v>1268060</v>
      </c>
      <c r="D139" s="74">
        <f>SUM(D140:D152)</f>
        <v>1321695</v>
      </c>
      <c r="E139" s="74">
        <f>SUM(E140:E152)</f>
        <v>1321695</v>
      </c>
    </row>
    <row r="140" spans="1:5" s="77" customFormat="1" ht="12" customHeight="1">
      <c r="A140" s="68" t="s">
        <v>426</v>
      </c>
      <c r="B140" s="69">
        <v>1012</v>
      </c>
      <c r="C140" s="211">
        <v>4500</v>
      </c>
      <c r="D140" s="211">
        <v>2331</v>
      </c>
      <c r="E140" s="76">
        <v>2331</v>
      </c>
    </row>
    <row r="141" spans="1:5" s="77" customFormat="1" ht="12" customHeight="1">
      <c r="A141" s="68" t="s">
        <v>412</v>
      </c>
      <c r="B141" s="69">
        <v>1013</v>
      </c>
      <c r="C141" s="211">
        <v>112440</v>
      </c>
      <c r="D141" s="211">
        <v>111487</v>
      </c>
      <c r="E141" s="76">
        <v>111487</v>
      </c>
    </row>
    <row r="142" spans="1:5" s="77" customFormat="1" ht="12" customHeight="1">
      <c r="A142" s="68" t="s">
        <v>424</v>
      </c>
      <c r="B142" s="69">
        <v>1014</v>
      </c>
      <c r="C142" s="211">
        <v>18038</v>
      </c>
      <c r="D142" s="211">
        <v>21713</v>
      </c>
      <c r="E142" s="211">
        <v>21713</v>
      </c>
    </row>
    <row r="143" spans="1:5" s="77" customFormat="1" ht="12" customHeight="1">
      <c r="A143" s="68" t="s">
        <v>413</v>
      </c>
      <c r="B143" s="69">
        <v>1015</v>
      </c>
      <c r="C143" s="211">
        <v>9500</v>
      </c>
      <c r="D143" s="211">
        <v>115441</v>
      </c>
      <c r="E143" s="211">
        <v>115441</v>
      </c>
    </row>
    <row r="144" spans="1:5" s="77" customFormat="1" ht="12" customHeight="1">
      <c r="A144" s="68" t="s">
        <v>414</v>
      </c>
      <c r="B144" s="69">
        <v>1016</v>
      </c>
      <c r="C144" s="211">
        <v>823815</v>
      </c>
      <c r="D144" s="211">
        <v>632797</v>
      </c>
      <c r="E144" s="211">
        <v>632797</v>
      </c>
    </row>
    <row r="145" spans="1:5" s="77" customFormat="1" ht="12" customHeight="1">
      <c r="A145" s="68" t="s">
        <v>415</v>
      </c>
      <c r="B145" s="69">
        <v>1020</v>
      </c>
      <c r="C145" s="211">
        <v>53420</v>
      </c>
      <c r="D145" s="211">
        <v>109341</v>
      </c>
      <c r="E145" s="211">
        <v>109341</v>
      </c>
    </row>
    <row r="146" spans="1:5" s="77" customFormat="1" ht="12" customHeight="1">
      <c r="A146" s="68" t="s">
        <v>416</v>
      </c>
      <c r="B146" s="69">
        <v>1030</v>
      </c>
      <c r="C146" s="211">
        <v>43500</v>
      </c>
      <c r="D146" s="211">
        <v>76298</v>
      </c>
      <c r="E146" s="211">
        <v>76298</v>
      </c>
    </row>
    <row r="147" spans="1:5" s="77" customFormat="1" ht="12" customHeight="1">
      <c r="A147" s="68" t="s">
        <v>427</v>
      </c>
      <c r="B147" s="69">
        <v>1040</v>
      </c>
      <c r="C147" s="211"/>
      <c r="D147" s="211">
        <v>75941</v>
      </c>
      <c r="E147" s="211">
        <v>75941</v>
      </c>
    </row>
    <row r="148" spans="1:5" s="77" customFormat="1" ht="12" customHeight="1">
      <c r="A148" s="68" t="s">
        <v>417</v>
      </c>
      <c r="B148" s="69">
        <v>1051</v>
      </c>
      <c r="C148" s="211">
        <v>5750</v>
      </c>
      <c r="D148" s="211">
        <v>4163</v>
      </c>
      <c r="E148" s="211">
        <v>4163</v>
      </c>
    </row>
    <row r="149" spans="1:5" s="77" customFormat="1" ht="12" customHeight="1">
      <c r="A149" s="68" t="s">
        <v>428</v>
      </c>
      <c r="B149" s="69">
        <v>1062</v>
      </c>
      <c r="C149" s="211">
        <v>25803</v>
      </c>
      <c r="D149" s="211">
        <v>0</v>
      </c>
      <c r="E149" s="211">
        <v>0</v>
      </c>
    </row>
    <row r="150" spans="1:5" s="77" customFormat="1" ht="12" customHeight="1">
      <c r="A150" s="68" t="s">
        <v>425</v>
      </c>
      <c r="B150" s="69">
        <v>1091</v>
      </c>
      <c r="C150" s="211">
        <v>99044</v>
      </c>
      <c r="D150" s="211">
        <v>126288</v>
      </c>
      <c r="E150" s="211">
        <v>126288</v>
      </c>
    </row>
    <row r="151" spans="1:5" s="77" customFormat="1" ht="12" customHeight="1">
      <c r="A151" s="68" t="s">
        <v>429</v>
      </c>
      <c r="B151" s="69">
        <v>1092</v>
      </c>
      <c r="C151" s="211"/>
      <c r="D151" s="211">
        <v>9512</v>
      </c>
      <c r="E151" s="211">
        <v>9512</v>
      </c>
    </row>
    <row r="152" spans="1:5" s="77" customFormat="1" ht="12" customHeight="1">
      <c r="A152" s="68" t="s">
        <v>419</v>
      </c>
      <c r="B152" s="69">
        <v>1098</v>
      </c>
      <c r="C152" s="211">
        <v>72250</v>
      </c>
      <c r="D152" s="211">
        <v>36383</v>
      </c>
      <c r="E152" s="211">
        <v>36383</v>
      </c>
    </row>
    <row r="153" spans="1:5" s="75" customFormat="1" ht="12" customHeight="1">
      <c r="A153" s="64" t="s">
        <v>430</v>
      </c>
      <c r="B153" s="65">
        <v>4000</v>
      </c>
      <c r="C153" s="78">
        <v>200257</v>
      </c>
      <c r="D153" s="78">
        <v>209972</v>
      </c>
      <c r="E153" s="74">
        <v>204785</v>
      </c>
    </row>
    <row r="154" spans="1:5" s="47" customFormat="1" ht="12" customHeight="1">
      <c r="A154" s="64" t="s">
        <v>312</v>
      </c>
      <c r="B154" s="65">
        <v>9999</v>
      </c>
      <c r="C154" s="66">
        <f>SUM(C129,C132,C135:C139,C153)</f>
        <v>6249677</v>
      </c>
      <c r="D154" s="66">
        <f>SUM(D129,D132,D135:D139,D153)</f>
        <v>7086601</v>
      </c>
      <c r="E154" s="66">
        <f>SUM(E129,E132,E135:E139,E153)</f>
        <v>7073019</v>
      </c>
    </row>
    <row r="155" spans="1:5" ht="12" customHeight="1">
      <c r="A155" s="64"/>
      <c r="B155" s="65"/>
      <c r="C155" s="66"/>
      <c r="D155" s="67"/>
      <c r="E155" s="67"/>
    </row>
    <row r="156" spans="1:5" s="47" customFormat="1" ht="12" customHeight="1">
      <c r="A156" s="64" t="s">
        <v>58</v>
      </c>
      <c r="B156" s="65">
        <v>5100</v>
      </c>
      <c r="C156" s="78">
        <v>33200</v>
      </c>
      <c r="D156" s="78">
        <v>158143</v>
      </c>
      <c r="E156" s="78">
        <v>158143</v>
      </c>
    </row>
    <row r="157" spans="1:5" s="47" customFormat="1" ht="12" customHeight="1">
      <c r="A157" s="64" t="s">
        <v>59</v>
      </c>
      <c r="B157" s="65">
        <v>5200</v>
      </c>
      <c r="C157" s="78">
        <v>85000</v>
      </c>
      <c r="D157" s="78">
        <v>65000</v>
      </c>
      <c r="E157" s="78">
        <v>65000</v>
      </c>
    </row>
    <row r="158" spans="1:5" s="47" customFormat="1" ht="12" customHeight="1">
      <c r="A158" s="64" t="s">
        <v>60</v>
      </c>
      <c r="B158" s="65"/>
      <c r="C158" s="70">
        <f>SUM(C156:C157)</f>
        <v>118200</v>
      </c>
      <c r="D158" s="70">
        <f>SUM(D156:D157)</f>
        <v>223143</v>
      </c>
      <c r="E158" s="70">
        <f>SUM(E156:E157)</f>
        <v>223143</v>
      </c>
    </row>
    <row r="159" spans="1:5" s="47" customFormat="1" ht="12" customHeight="1">
      <c r="A159" s="64" t="s">
        <v>61</v>
      </c>
      <c r="B159" s="65">
        <v>9999</v>
      </c>
      <c r="C159" s="66">
        <f>SUM(C154,C158)</f>
        <v>6367877</v>
      </c>
      <c r="D159" s="66">
        <f>SUM(D154,D158)</f>
        <v>7309744</v>
      </c>
      <c r="E159" s="66">
        <f>SUM(E154,E158)</f>
        <v>7296162</v>
      </c>
    </row>
    <row r="160" spans="1:5" ht="12" customHeight="1">
      <c r="A160" s="64"/>
      <c r="B160" s="65"/>
      <c r="C160" s="66"/>
      <c r="D160" s="67"/>
      <c r="E160" s="67"/>
    </row>
    <row r="161" spans="1:5" ht="12" customHeight="1">
      <c r="A161" s="64" t="s">
        <v>62</v>
      </c>
      <c r="B161" s="65" t="s">
        <v>63</v>
      </c>
      <c r="C161" s="66"/>
      <c r="D161" s="67"/>
      <c r="E161" s="67"/>
    </row>
    <row r="162" spans="1:5" s="47" customFormat="1" ht="12" customHeight="1">
      <c r="A162" s="64" t="s">
        <v>397</v>
      </c>
      <c r="B162" s="65">
        <v>100</v>
      </c>
      <c r="C162" s="66">
        <f>SUM(C163:C164)</f>
        <v>74071</v>
      </c>
      <c r="D162" s="66">
        <f>SUM(D163:D164)</f>
        <v>129028</v>
      </c>
      <c r="E162" s="66">
        <f>SUM(E163:E164)</f>
        <v>115966</v>
      </c>
    </row>
    <row r="163" spans="1:5" ht="12" customHeight="1">
      <c r="A163" s="68" t="s">
        <v>398</v>
      </c>
      <c r="B163" s="69">
        <v>101</v>
      </c>
      <c r="C163" s="210">
        <v>74071</v>
      </c>
      <c r="D163" s="210">
        <v>117721</v>
      </c>
      <c r="E163" s="210">
        <v>104659</v>
      </c>
    </row>
    <row r="164" spans="1:5" ht="12" customHeight="1">
      <c r="A164" s="68" t="s">
        <v>401</v>
      </c>
      <c r="B164" s="69">
        <v>109</v>
      </c>
      <c r="C164" s="210"/>
      <c r="D164" s="210">
        <v>11307</v>
      </c>
      <c r="E164" s="210">
        <v>11307</v>
      </c>
    </row>
    <row r="165" spans="1:5" s="47" customFormat="1" ht="12" customHeight="1">
      <c r="A165" s="64" t="s">
        <v>402</v>
      </c>
      <c r="B165" s="65">
        <v>200</v>
      </c>
      <c r="C165" s="66">
        <f>SUM(C166:C166)</f>
        <v>4000</v>
      </c>
      <c r="D165" s="66">
        <f>SUM(D166:D166)</f>
        <v>4000</v>
      </c>
      <c r="E165" s="66">
        <f>SUM(E166:E166)</f>
        <v>3153</v>
      </c>
    </row>
    <row r="166" spans="1:5" ht="12" customHeight="1">
      <c r="A166" s="68" t="s">
        <v>421</v>
      </c>
      <c r="B166" s="69">
        <v>208</v>
      </c>
      <c r="C166" s="210">
        <v>4000</v>
      </c>
      <c r="D166" s="210">
        <v>4000</v>
      </c>
      <c r="E166" s="210">
        <v>3153</v>
      </c>
    </row>
    <row r="167" spans="1:5" s="47" customFormat="1" ht="12" customHeight="1">
      <c r="A167" s="64" t="s">
        <v>408</v>
      </c>
      <c r="B167" s="65">
        <v>300</v>
      </c>
      <c r="C167" s="66">
        <v>19925</v>
      </c>
      <c r="D167" s="66">
        <v>34898</v>
      </c>
      <c r="E167" s="66">
        <v>32158</v>
      </c>
    </row>
    <row r="168" spans="1:5" s="47" customFormat="1" ht="12" customHeight="1">
      <c r="A168" s="64" t="s">
        <v>423</v>
      </c>
      <c r="B168" s="65">
        <v>400</v>
      </c>
      <c r="C168" s="66">
        <v>2523</v>
      </c>
      <c r="D168" s="66">
        <v>4517</v>
      </c>
      <c r="E168" s="66">
        <v>3954</v>
      </c>
    </row>
    <row r="169" spans="1:5" s="47" customFormat="1" ht="12" customHeight="1">
      <c r="A169" s="64" t="s">
        <v>409</v>
      </c>
      <c r="B169" s="65">
        <v>500</v>
      </c>
      <c r="C169" s="66">
        <v>3333</v>
      </c>
      <c r="D169" s="66">
        <v>5696</v>
      </c>
      <c r="E169" s="66">
        <v>5441</v>
      </c>
    </row>
    <row r="170" spans="1:5" s="47" customFormat="1" ht="12" customHeight="1">
      <c r="A170" s="64" t="s">
        <v>410</v>
      </c>
      <c r="B170" s="65">
        <v>700</v>
      </c>
      <c r="C170" s="66">
        <v>593</v>
      </c>
      <c r="D170" s="66">
        <v>989</v>
      </c>
      <c r="E170" s="66">
        <v>538</v>
      </c>
    </row>
    <row r="171" spans="1:5" s="47" customFormat="1" ht="12" customHeight="1">
      <c r="A171" s="64" t="s">
        <v>312</v>
      </c>
      <c r="B171" s="65">
        <v>9999</v>
      </c>
      <c r="C171" s="66">
        <f>SUM(C162,C165,C167:C170)</f>
        <v>104445</v>
      </c>
      <c r="D171" s="66">
        <f>SUM(D162,D165,D167:D170)</f>
        <v>179128</v>
      </c>
      <c r="E171" s="66">
        <f>SUM(E162,E165,E167:E170)</f>
        <v>161210</v>
      </c>
    </row>
    <row r="172" spans="1:5" ht="12" customHeight="1">
      <c r="A172" s="64"/>
      <c r="B172" s="65"/>
      <c r="C172" s="66"/>
      <c r="D172" s="67"/>
      <c r="E172" s="67"/>
    </row>
    <row r="173" spans="1:5" ht="12" customHeight="1">
      <c r="A173" s="64" t="s">
        <v>64</v>
      </c>
      <c r="B173" s="65" t="s">
        <v>65</v>
      </c>
      <c r="C173" s="66"/>
      <c r="D173" s="67"/>
      <c r="E173" s="67"/>
    </row>
    <row r="174" spans="1:5" s="47" customFormat="1" ht="12" customHeight="1">
      <c r="A174" s="64" t="s">
        <v>397</v>
      </c>
      <c r="B174" s="65">
        <v>100</v>
      </c>
      <c r="C174" s="66">
        <f>SUM(C175:C176)</f>
        <v>35640</v>
      </c>
      <c r="D174" s="66">
        <f>SUM(D175:D176)</f>
        <v>49264</v>
      </c>
      <c r="E174" s="66">
        <f>SUM(E175:E176)</f>
        <v>44900</v>
      </c>
    </row>
    <row r="175" spans="1:5" ht="12" customHeight="1">
      <c r="A175" s="68" t="s">
        <v>398</v>
      </c>
      <c r="B175" s="69">
        <v>101</v>
      </c>
      <c r="C175" s="210">
        <v>35640</v>
      </c>
      <c r="D175" s="210">
        <v>41621</v>
      </c>
      <c r="E175" s="210">
        <v>41621</v>
      </c>
    </row>
    <row r="176" spans="1:5" ht="12" customHeight="1">
      <c r="A176" s="68" t="s">
        <v>401</v>
      </c>
      <c r="B176" s="69">
        <v>109</v>
      </c>
      <c r="C176" s="210"/>
      <c r="D176" s="210">
        <v>7643</v>
      </c>
      <c r="E176" s="210">
        <v>3279</v>
      </c>
    </row>
    <row r="177" spans="1:5" s="47" customFormat="1" ht="12" customHeight="1">
      <c r="A177" s="64" t="s">
        <v>402</v>
      </c>
      <c r="B177" s="65">
        <v>200</v>
      </c>
      <c r="C177" s="66">
        <f>SUM(C178:C179)</f>
        <v>0</v>
      </c>
      <c r="D177" s="66">
        <f>SUM(D178:D179)</f>
        <v>3971</v>
      </c>
      <c r="E177" s="66">
        <f>SUM(E178:E179)</f>
        <v>3971</v>
      </c>
    </row>
    <row r="178" spans="1:5" ht="12" customHeight="1">
      <c r="A178" s="68" t="s">
        <v>421</v>
      </c>
      <c r="B178" s="69">
        <v>208</v>
      </c>
      <c r="C178" s="210"/>
      <c r="D178" s="210">
        <v>3534</v>
      </c>
      <c r="E178" s="210">
        <v>3534</v>
      </c>
    </row>
    <row r="179" spans="1:5" ht="12" customHeight="1">
      <c r="A179" s="68" t="s">
        <v>422</v>
      </c>
      <c r="B179" s="69">
        <v>209</v>
      </c>
      <c r="C179" s="210"/>
      <c r="D179" s="210">
        <v>437</v>
      </c>
      <c r="E179" s="210">
        <v>437</v>
      </c>
    </row>
    <row r="180" spans="1:5" s="47" customFormat="1" ht="12" customHeight="1">
      <c r="A180" s="64" t="s">
        <v>408</v>
      </c>
      <c r="B180" s="65">
        <v>300</v>
      </c>
      <c r="C180" s="66">
        <v>9587</v>
      </c>
      <c r="D180" s="66">
        <v>12661</v>
      </c>
      <c r="E180" s="66">
        <v>12661</v>
      </c>
    </row>
    <row r="181" spans="1:5" s="47" customFormat="1" ht="12" customHeight="1">
      <c r="A181" s="64" t="s">
        <v>409</v>
      </c>
      <c r="B181" s="65">
        <v>500</v>
      </c>
      <c r="C181" s="66">
        <v>1604</v>
      </c>
      <c r="D181" s="66">
        <v>2293</v>
      </c>
      <c r="E181" s="66">
        <v>2293</v>
      </c>
    </row>
    <row r="182" spans="1:5" s="47" customFormat="1" ht="12" customHeight="1">
      <c r="A182" s="64" t="s">
        <v>410</v>
      </c>
      <c r="B182" s="65">
        <v>700</v>
      </c>
      <c r="C182" s="66">
        <v>285</v>
      </c>
      <c r="D182" s="66">
        <v>781</v>
      </c>
      <c r="E182" s="66">
        <v>781</v>
      </c>
    </row>
    <row r="183" spans="1:5" s="47" customFormat="1" ht="12" customHeight="1">
      <c r="A183" s="64" t="s">
        <v>312</v>
      </c>
      <c r="B183" s="65">
        <v>9999</v>
      </c>
      <c r="C183" s="66">
        <f>SUM(C174,C177,C180:C182)</f>
        <v>47116</v>
      </c>
      <c r="D183" s="66">
        <f>SUM(D174,D177,D180:D182)</f>
        <v>68970</v>
      </c>
      <c r="E183" s="66">
        <f>SUM(E174,E177,E180:E182)</f>
        <v>64606</v>
      </c>
    </row>
    <row r="184" spans="1:5" ht="12" customHeight="1">
      <c r="A184" s="64"/>
      <c r="B184" s="65"/>
      <c r="C184" s="66"/>
      <c r="D184" s="67"/>
      <c r="E184" s="67"/>
    </row>
    <row r="185" spans="1:5" s="47" customFormat="1" ht="12" customHeight="1">
      <c r="A185" s="64" t="s">
        <v>66</v>
      </c>
      <c r="B185" s="65"/>
      <c r="C185" s="70">
        <f>SUM(C108,C126,C159,C171,C183)</f>
        <v>8050880</v>
      </c>
      <c r="D185" s="70">
        <f>SUM(D108,D126,D159,D171,D183)</f>
        <v>9276227</v>
      </c>
      <c r="E185" s="70">
        <f>SUM(E108,E126,E159,E171,E183)</f>
        <v>9132642</v>
      </c>
    </row>
    <row r="186" spans="1:5" ht="12" customHeight="1">
      <c r="A186" s="64"/>
      <c r="B186" s="65"/>
      <c r="C186" s="66"/>
      <c r="D186" s="67"/>
      <c r="E186" s="67"/>
    </row>
    <row r="187" spans="1:5" ht="12" customHeight="1">
      <c r="A187" s="64" t="s">
        <v>67</v>
      </c>
      <c r="B187" s="65"/>
      <c r="C187" s="66"/>
      <c r="D187" s="67"/>
      <c r="E187" s="67"/>
    </row>
    <row r="188" spans="1:5" ht="12" customHeight="1">
      <c r="A188" s="64"/>
      <c r="B188" s="65"/>
      <c r="C188" s="66"/>
      <c r="D188" s="67"/>
      <c r="E188" s="67"/>
    </row>
    <row r="189" spans="1:5" ht="12" customHeight="1">
      <c r="A189" s="64" t="s">
        <v>68</v>
      </c>
      <c r="B189" s="65" t="s">
        <v>69</v>
      </c>
      <c r="C189" s="66"/>
      <c r="D189" s="67"/>
      <c r="E189" s="67"/>
    </row>
    <row r="190" spans="1:5" ht="12" customHeight="1">
      <c r="A190" s="68"/>
      <c r="B190" s="69"/>
      <c r="C190" s="66"/>
      <c r="D190" s="67"/>
      <c r="E190" s="67"/>
    </row>
    <row r="191" spans="1:5" s="47" customFormat="1" ht="12" customHeight="1">
      <c r="A191" s="64" t="s">
        <v>431</v>
      </c>
      <c r="B191" s="65">
        <v>4300</v>
      </c>
      <c r="C191" s="70">
        <f>SUM(C192)</f>
        <v>513500</v>
      </c>
      <c r="D191" s="70">
        <f>SUM(D192)</f>
        <v>541180</v>
      </c>
      <c r="E191" s="70">
        <f>SUM(E192)</f>
        <v>541180</v>
      </c>
    </row>
    <row r="192" spans="1:5" ht="12" customHeight="1">
      <c r="A192" s="68" t="s">
        <v>432</v>
      </c>
      <c r="B192" s="69">
        <v>4302</v>
      </c>
      <c r="C192" s="210">
        <v>513500</v>
      </c>
      <c r="D192" s="210">
        <v>541180</v>
      </c>
      <c r="E192" s="210">
        <v>541180</v>
      </c>
    </row>
    <row r="193" spans="1:5" ht="12" customHeight="1">
      <c r="A193" s="64" t="s">
        <v>312</v>
      </c>
      <c r="B193" s="69"/>
      <c r="C193" s="66"/>
      <c r="D193" s="67"/>
      <c r="E193" s="67"/>
    </row>
    <row r="194" spans="1:5" s="47" customFormat="1" ht="12" customHeight="1">
      <c r="A194" s="64" t="s">
        <v>70</v>
      </c>
      <c r="B194" s="65">
        <v>5500</v>
      </c>
      <c r="C194" s="66">
        <v>75000</v>
      </c>
      <c r="D194" s="66">
        <v>75000</v>
      </c>
      <c r="E194" s="70">
        <v>75000</v>
      </c>
    </row>
    <row r="195" spans="1:5" s="47" customFormat="1" ht="12" customHeight="1">
      <c r="A195" s="64" t="s">
        <v>71</v>
      </c>
      <c r="B195" s="65">
        <v>9999</v>
      </c>
      <c r="C195" s="70">
        <f>SUM(C191,C194)</f>
        <v>588500</v>
      </c>
      <c r="D195" s="70">
        <f>SUM(D191,D194)</f>
        <v>616180</v>
      </c>
      <c r="E195" s="70">
        <f>SUM(E191,E194)</f>
        <v>616180</v>
      </c>
    </row>
    <row r="196" spans="1:5" ht="12" customHeight="1">
      <c r="A196" s="64" t="s">
        <v>72</v>
      </c>
      <c r="B196" s="65" t="s">
        <v>73</v>
      </c>
      <c r="C196" s="66"/>
      <c r="D196" s="67"/>
      <c r="E196" s="67"/>
    </row>
    <row r="197" spans="1:5" ht="12" customHeight="1">
      <c r="A197" s="68"/>
      <c r="B197" s="69"/>
      <c r="C197" s="66"/>
      <c r="D197" s="67"/>
      <c r="E197" s="67"/>
    </row>
    <row r="198" spans="1:5" s="47" customFormat="1" ht="12" customHeight="1">
      <c r="A198" s="64" t="s">
        <v>431</v>
      </c>
      <c r="B198" s="65">
        <v>4300</v>
      </c>
      <c r="C198" s="70">
        <f>SUM(C199)</f>
        <v>398475</v>
      </c>
      <c r="D198" s="70">
        <f>SUM(D199)</f>
        <v>419955</v>
      </c>
      <c r="E198" s="70">
        <f>SUM(E199)</f>
        <v>419955</v>
      </c>
    </row>
    <row r="199" spans="1:5" ht="12" customHeight="1">
      <c r="A199" s="68" t="s">
        <v>432</v>
      </c>
      <c r="B199" s="69">
        <v>4302</v>
      </c>
      <c r="C199" s="210">
        <v>398475</v>
      </c>
      <c r="D199" s="210">
        <v>419955</v>
      </c>
      <c r="E199" s="67">
        <v>419955</v>
      </c>
    </row>
    <row r="200" spans="1:5" s="47" customFormat="1" ht="12" customHeight="1">
      <c r="A200" s="64" t="s">
        <v>312</v>
      </c>
      <c r="B200" s="65">
        <v>9999</v>
      </c>
      <c r="C200" s="70">
        <f>SUM(C198)</f>
        <v>398475</v>
      </c>
      <c r="D200" s="70">
        <f>SUM(D198)</f>
        <v>419955</v>
      </c>
      <c r="E200" s="70">
        <f>SUM(E198)</f>
        <v>419955</v>
      </c>
    </row>
    <row r="201" spans="1:5" ht="12" customHeight="1">
      <c r="A201" s="64" t="s">
        <v>74</v>
      </c>
      <c r="B201" s="65" t="s">
        <v>75</v>
      </c>
      <c r="C201" s="66"/>
      <c r="D201" s="67"/>
      <c r="E201" s="67"/>
    </row>
    <row r="202" spans="1:5" s="47" customFormat="1" ht="12" customHeight="1">
      <c r="A202" s="64" t="s">
        <v>431</v>
      </c>
      <c r="B202" s="65">
        <v>4300</v>
      </c>
      <c r="C202" s="70">
        <f>SUM(C203)</f>
        <v>126208</v>
      </c>
      <c r="D202" s="70">
        <f>SUM(D203)</f>
        <v>133011</v>
      </c>
      <c r="E202" s="70">
        <f>SUM(E203)</f>
        <v>133011</v>
      </c>
    </row>
    <row r="203" spans="1:5" ht="12" customHeight="1">
      <c r="A203" s="68" t="s">
        <v>432</v>
      </c>
      <c r="B203" s="69">
        <v>4302</v>
      </c>
      <c r="C203" s="210">
        <v>126208</v>
      </c>
      <c r="D203" s="210">
        <v>133011</v>
      </c>
      <c r="E203" s="210">
        <v>133011</v>
      </c>
    </row>
    <row r="204" spans="1:5" s="47" customFormat="1" ht="12" customHeight="1">
      <c r="A204" s="64" t="s">
        <v>312</v>
      </c>
      <c r="B204" s="65">
        <v>9999</v>
      </c>
      <c r="C204" s="66">
        <v>126208</v>
      </c>
      <c r="D204" s="70">
        <f>SUM(D202)</f>
        <v>133011</v>
      </c>
      <c r="E204" s="70">
        <f>SUM(E202)</f>
        <v>133011</v>
      </c>
    </row>
    <row r="205" spans="1:5" ht="12" customHeight="1">
      <c r="A205" s="68"/>
      <c r="B205" s="69" t="s">
        <v>39</v>
      </c>
      <c r="C205" s="66"/>
      <c r="D205" s="67"/>
      <c r="E205" s="67"/>
    </row>
    <row r="206" spans="1:5" ht="12" customHeight="1">
      <c r="A206" s="64" t="s">
        <v>76</v>
      </c>
      <c r="B206" s="65" t="s">
        <v>77</v>
      </c>
      <c r="C206" s="66"/>
      <c r="D206" s="67"/>
      <c r="E206" s="67"/>
    </row>
    <row r="207" spans="1:5" ht="12" customHeight="1">
      <c r="A207" s="68"/>
      <c r="B207" s="69"/>
      <c r="C207" s="66"/>
      <c r="D207" s="67"/>
      <c r="E207" s="67"/>
    </row>
    <row r="208" spans="1:5" s="47" customFormat="1" ht="12" customHeight="1">
      <c r="A208" s="64" t="s">
        <v>431</v>
      </c>
      <c r="B208" s="65">
        <v>4300</v>
      </c>
      <c r="C208" s="70">
        <f>SUM(C209)</f>
        <v>1488060</v>
      </c>
      <c r="D208" s="70">
        <f>SUM(D209)</f>
        <v>1568274</v>
      </c>
      <c r="E208" s="70">
        <f>SUM(E209)</f>
        <v>1568274</v>
      </c>
    </row>
    <row r="209" spans="1:5" ht="12" customHeight="1">
      <c r="A209" s="68" t="s">
        <v>432</v>
      </c>
      <c r="B209" s="69">
        <v>4302</v>
      </c>
      <c r="C209" s="210">
        <v>1488060</v>
      </c>
      <c r="D209" s="210">
        <v>1568274</v>
      </c>
      <c r="E209" s="210">
        <v>1568274</v>
      </c>
    </row>
    <row r="210" spans="1:5" s="47" customFormat="1" ht="12" customHeight="1">
      <c r="A210" s="64" t="s">
        <v>312</v>
      </c>
      <c r="B210" s="65">
        <v>9999</v>
      </c>
      <c r="C210" s="66">
        <v>1488060</v>
      </c>
      <c r="D210" s="70">
        <f>SUM(D208)</f>
        <v>1568274</v>
      </c>
      <c r="E210" s="70">
        <f>SUM(E208)</f>
        <v>1568274</v>
      </c>
    </row>
    <row r="211" spans="1:5" s="47" customFormat="1" ht="12" customHeight="1">
      <c r="A211" s="64" t="s">
        <v>70</v>
      </c>
      <c r="B211" s="65">
        <v>5500</v>
      </c>
      <c r="C211" s="66">
        <v>0</v>
      </c>
      <c r="D211" s="66">
        <v>400000</v>
      </c>
      <c r="E211" s="66">
        <v>400000</v>
      </c>
    </row>
    <row r="212" spans="1:5" s="47" customFormat="1" ht="12" customHeight="1">
      <c r="A212" s="64" t="s">
        <v>71</v>
      </c>
      <c r="B212" s="65">
        <v>9999</v>
      </c>
      <c r="C212" s="70">
        <f>SUM(C211,C210)</f>
        <v>1488060</v>
      </c>
      <c r="D212" s="70">
        <f>SUM(D211,D210)</f>
        <v>1968274</v>
      </c>
      <c r="E212" s="70">
        <f>SUM(E211,E210)</f>
        <v>1968274</v>
      </c>
    </row>
    <row r="213" spans="1:5" ht="12" customHeight="1">
      <c r="A213" s="68"/>
      <c r="B213" s="69" t="s">
        <v>39</v>
      </c>
      <c r="C213" s="66"/>
      <c r="D213" s="67"/>
      <c r="E213" s="67"/>
    </row>
    <row r="214" spans="1:5" ht="12" customHeight="1">
      <c r="A214" s="64" t="s">
        <v>78</v>
      </c>
      <c r="B214" s="65" t="s">
        <v>79</v>
      </c>
      <c r="C214" s="66"/>
      <c r="D214" s="67"/>
      <c r="E214" s="67"/>
    </row>
    <row r="215" spans="1:5" s="47" customFormat="1" ht="12" customHeight="1">
      <c r="A215" s="64" t="s">
        <v>397</v>
      </c>
      <c r="B215" s="65">
        <v>100</v>
      </c>
      <c r="C215" s="66">
        <f>SUM(C216:C217)</f>
        <v>336813</v>
      </c>
      <c r="D215" s="66">
        <f>SUM(D216:D217)</f>
        <v>359120</v>
      </c>
      <c r="E215" s="66">
        <f>SUM(E216:E217)</f>
        <v>348224</v>
      </c>
    </row>
    <row r="216" spans="1:5" ht="12" customHeight="1">
      <c r="A216" s="68" t="s">
        <v>398</v>
      </c>
      <c r="B216" s="69">
        <v>101</v>
      </c>
      <c r="C216" s="210">
        <v>336813</v>
      </c>
      <c r="D216" s="210">
        <v>341950</v>
      </c>
      <c r="E216" s="210">
        <v>331971</v>
      </c>
    </row>
    <row r="217" spans="1:5" ht="12" customHeight="1">
      <c r="A217" s="68" t="s">
        <v>401</v>
      </c>
      <c r="B217" s="69">
        <v>109</v>
      </c>
      <c r="C217" s="210"/>
      <c r="D217" s="210">
        <v>17170</v>
      </c>
      <c r="E217" s="210">
        <v>16253</v>
      </c>
    </row>
    <row r="218" spans="1:5" s="47" customFormat="1" ht="12" customHeight="1">
      <c r="A218" s="64" t="s">
        <v>402</v>
      </c>
      <c r="B218" s="65">
        <v>200</v>
      </c>
      <c r="C218" s="66">
        <f>SUM(C219:C221)</f>
        <v>13236</v>
      </c>
      <c r="D218" s="66">
        <f>SUM(D219:D221)</f>
        <v>24890</v>
      </c>
      <c r="E218" s="66">
        <f>SUM(E219:E221)</f>
        <v>24843</v>
      </c>
    </row>
    <row r="219" spans="1:5" ht="12" customHeight="1">
      <c r="A219" s="68" t="s">
        <v>403</v>
      </c>
      <c r="B219" s="69">
        <v>201</v>
      </c>
      <c r="C219" s="210">
        <v>13236</v>
      </c>
      <c r="D219" s="210">
        <v>17654</v>
      </c>
      <c r="E219" s="210">
        <v>17654</v>
      </c>
    </row>
    <row r="220" spans="1:5" ht="12" customHeight="1">
      <c r="A220" s="68" t="s">
        <v>421</v>
      </c>
      <c r="B220" s="69">
        <v>208</v>
      </c>
      <c r="C220" s="210"/>
      <c r="D220" s="210">
        <v>5649</v>
      </c>
      <c r="E220" s="210">
        <v>5602</v>
      </c>
    </row>
    <row r="221" spans="1:5" ht="12" customHeight="1">
      <c r="A221" s="68" t="s">
        <v>407</v>
      </c>
      <c r="B221" s="69">
        <v>209</v>
      </c>
      <c r="C221" s="210"/>
      <c r="D221" s="210">
        <v>1587</v>
      </c>
      <c r="E221" s="210">
        <v>1587</v>
      </c>
    </row>
    <row r="222" spans="1:5" s="47" customFormat="1" ht="12" customHeight="1">
      <c r="A222" s="64" t="s">
        <v>408</v>
      </c>
      <c r="B222" s="65">
        <v>300</v>
      </c>
      <c r="C222" s="66">
        <v>97492</v>
      </c>
      <c r="D222" s="66">
        <v>107073</v>
      </c>
      <c r="E222" s="66">
        <v>97321</v>
      </c>
    </row>
    <row r="223" spans="1:5" s="47" customFormat="1" ht="12" customHeight="1">
      <c r="A223" s="64" t="s">
        <v>409</v>
      </c>
      <c r="B223" s="65">
        <v>500</v>
      </c>
      <c r="C223" s="66">
        <v>16021</v>
      </c>
      <c r="D223" s="66">
        <v>18206</v>
      </c>
      <c r="E223" s="66">
        <v>17339</v>
      </c>
    </row>
    <row r="224" spans="1:5" s="47" customFormat="1" ht="12" customHeight="1">
      <c r="A224" s="64" t="s">
        <v>410</v>
      </c>
      <c r="B224" s="65">
        <v>700</v>
      </c>
      <c r="C224" s="66">
        <v>2400</v>
      </c>
      <c r="D224" s="66">
        <v>3047</v>
      </c>
      <c r="E224" s="66">
        <v>2706</v>
      </c>
    </row>
    <row r="225" spans="1:5" s="47" customFormat="1" ht="12" customHeight="1">
      <c r="A225" s="64" t="s">
        <v>312</v>
      </c>
      <c r="B225" s="65">
        <v>9999</v>
      </c>
      <c r="C225" s="66">
        <f>SUM(C215,C218,C222:C224)</f>
        <v>465962</v>
      </c>
      <c r="D225" s="66">
        <f>SUM(D215,D218,D222:D224)</f>
        <v>512336</v>
      </c>
      <c r="E225" s="66">
        <f>SUM(E215,E218,E222:E224)</f>
        <v>490433</v>
      </c>
    </row>
    <row r="226" spans="1:5" s="47" customFormat="1" ht="12" customHeight="1">
      <c r="A226" s="64"/>
      <c r="B226" s="65"/>
      <c r="C226" s="66"/>
      <c r="D226" s="66"/>
      <c r="E226" s="66"/>
    </row>
    <row r="227" spans="1:5" ht="12" customHeight="1">
      <c r="A227" s="64" t="s">
        <v>80</v>
      </c>
      <c r="B227" s="65" t="s">
        <v>81</v>
      </c>
      <c r="C227" s="66"/>
      <c r="D227" s="67"/>
      <c r="E227" s="67"/>
    </row>
    <row r="228" spans="1:5" s="47" customFormat="1" ht="12" customHeight="1">
      <c r="A228" s="64" t="s">
        <v>397</v>
      </c>
      <c r="B228" s="65">
        <v>100</v>
      </c>
      <c r="C228" s="66">
        <f>SUM(C229:C230)</f>
        <v>107987</v>
      </c>
      <c r="D228" s="66">
        <f>SUM(D229:D230)</f>
        <v>117891</v>
      </c>
      <c r="E228" s="66">
        <f>SUM(E229:E230)</f>
        <v>108259</v>
      </c>
    </row>
    <row r="229" spans="1:5" ht="12" customHeight="1">
      <c r="A229" s="68" t="s">
        <v>398</v>
      </c>
      <c r="B229" s="69">
        <v>101</v>
      </c>
      <c r="C229" s="210">
        <v>107987</v>
      </c>
      <c r="D229" s="210">
        <v>113405</v>
      </c>
      <c r="E229" s="210">
        <v>103773</v>
      </c>
    </row>
    <row r="230" spans="1:5" ht="12" customHeight="1">
      <c r="A230" s="68" t="s">
        <v>401</v>
      </c>
      <c r="B230" s="69">
        <v>109</v>
      </c>
      <c r="C230" s="210"/>
      <c r="D230" s="210">
        <v>4486</v>
      </c>
      <c r="E230" s="210">
        <v>4486</v>
      </c>
    </row>
    <row r="231" spans="1:5" s="47" customFormat="1" ht="12" customHeight="1">
      <c r="A231" s="64" t="s">
        <v>402</v>
      </c>
      <c r="B231" s="65">
        <v>200</v>
      </c>
      <c r="C231" s="66">
        <f>SUM(C232:C233)</f>
        <v>0</v>
      </c>
      <c r="D231" s="66">
        <f>SUM(D232:D233)</f>
        <v>610</v>
      </c>
      <c r="E231" s="66">
        <f>SUM(E232:E233)</f>
        <v>610</v>
      </c>
    </row>
    <row r="232" spans="1:5" ht="12" customHeight="1">
      <c r="A232" s="68" t="s">
        <v>403</v>
      </c>
      <c r="B232" s="69">
        <v>201</v>
      </c>
      <c r="C232" s="210"/>
      <c r="D232" s="210">
        <v>0</v>
      </c>
      <c r="E232" s="210">
        <v>0</v>
      </c>
    </row>
    <row r="233" spans="1:5" ht="12" customHeight="1">
      <c r="A233" s="68" t="s">
        <v>407</v>
      </c>
      <c r="B233" s="69">
        <v>209</v>
      </c>
      <c r="C233" s="210"/>
      <c r="D233" s="210">
        <v>610</v>
      </c>
      <c r="E233" s="210">
        <v>610</v>
      </c>
    </row>
    <row r="234" spans="1:5" s="47" customFormat="1" ht="12" customHeight="1">
      <c r="A234" s="64" t="s">
        <v>408</v>
      </c>
      <c r="B234" s="65">
        <v>300</v>
      </c>
      <c r="C234" s="66">
        <v>29482</v>
      </c>
      <c r="D234" s="66">
        <v>32155</v>
      </c>
      <c r="E234" s="66">
        <v>30398</v>
      </c>
    </row>
    <row r="235" spans="1:5" s="47" customFormat="1" ht="12" customHeight="1">
      <c r="A235" s="64" t="s">
        <v>409</v>
      </c>
      <c r="B235" s="65">
        <v>500</v>
      </c>
      <c r="C235" s="66">
        <v>4860</v>
      </c>
      <c r="D235" s="66">
        <v>5220</v>
      </c>
      <c r="E235" s="66">
        <v>5129</v>
      </c>
    </row>
    <row r="236" spans="1:5" s="47" customFormat="1" ht="12" customHeight="1">
      <c r="A236" s="64" t="s">
        <v>410</v>
      </c>
      <c r="B236" s="65">
        <v>700</v>
      </c>
      <c r="C236" s="66">
        <v>430</v>
      </c>
      <c r="D236" s="66">
        <v>486</v>
      </c>
      <c r="E236" s="66">
        <v>486</v>
      </c>
    </row>
    <row r="237" spans="1:5" s="75" customFormat="1" ht="12" customHeight="1">
      <c r="A237" s="64" t="s">
        <v>411</v>
      </c>
      <c r="B237" s="65">
        <v>1000</v>
      </c>
      <c r="C237" s="79">
        <f>SUM(C238:C244)</f>
        <v>22310</v>
      </c>
      <c r="D237" s="79">
        <f>SUM(D238:D244)</f>
        <v>35417</v>
      </c>
      <c r="E237" s="79">
        <f>SUM(E238:E244)</f>
        <v>19778</v>
      </c>
    </row>
    <row r="238" spans="1:5" s="77" customFormat="1" ht="12" customHeight="1">
      <c r="A238" s="68" t="s">
        <v>426</v>
      </c>
      <c r="B238" s="69">
        <v>1012</v>
      </c>
      <c r="C238" s="211">
        <v>6000</v>
      </c>
      <c r="D238" s="211">
        <v>18533</v>
      </c>
      <c r="E238" s="76">
        <v>11329</v>
      </c>
    </row>
    <row r="239" spans="1:5" s="77" customFormat="1" ht="12" customHeight="1">
      <c r="A239" s="68" t="s">
        <v>412</v>
      </c>
      <c r="B239" s="69">
        <v>1013</v>
      </c>
      <c r="C239" s="211">
        <v>7000</v>
      </c>
      <c r="D239" s="211">
        <v>7000</v>
      </c>
      <c r="E239" s="76">
        <v>3807</v>
      </c>
    </row>
    <row r="240" spans="1:5" s="77" customFormat="1" ht="12" customHeight="1">
      <c r="A240" s="68" t="s">
        <v>413</v>
      </c>
      <c r="B240" s="69">
        <v>1015</v>
      </c>
      <c r="C240" s="211">
        <v>5070</v>
      </c>
      <c r="D240" s="211">
        <v>4556</v>
      </c>
      <c r="E240" s="76">
        <v>0</v>
      </c>
    </row>
    <row r="241" spans="1:5" s="77" customFormat="1" ht="12" customHeight="1">
      <c r="A241" s="68" t="s">
        <v>415</v>
      </c>
      <c r="B241" s="69">
        <v>1020</v>
      </c>
      <c r="C241" s="211">
        <v>1000</v>
      </c>
      <c r="D241" s="211">
        <v>1000</v>
      </c>
      <c r="E241" s="76">
        <v>565</v>
      </c>
    </row>
    <row r="242" spans="1:5" s="77" customFormat="1" ht="12" customHeight="1">
      <c r="A242" s="68" t="s">
        <v>417</v>
      </c>
      <c r="B242" s="69">
        <v>1051</v>
      </c>
      <c r="C242" s="211"/>
      <c r="D242" s="211">
        <v>77</v>
      </c>
      <c r="E242" s="76">
        <v>77</v>
      </c>
    </row>
    <row r="243" spans="1:5" s="77" customFormat="1" ht="12" customHeight="1">
      <c r="A243" s="68" t="s">
        <v>425</v>
      </c>
      <c r="B243" s="69">
        <v>1091</v>
      </c>
      <c r="C243" s="211">
        <v>3240</v>
      </c>
      <c r="D243" s="211">
        <v>3660</v>
      </c>
      <c r="E243" s="76">
        <v>3660</v>
      </c>
    </row>
    <row r="244" spans="1:5" s="77" customFormat="1" ht="12" customHeight="1">
      <c r="A244" s="68" t="s">
        <v>419</v>
      </c>
      <c r="B244" s="69">
        <v>1098</v>
      </c>
      <c r="C244" s="211"/>
      <c r="D244" s="211">
        <v>591</v>
      </c>
      <c r="E244" s="76">
        <v>340</v>
      </c>
    </row>
    <row r="245" spans="1:5" s="47" customFormat="1" ht="12" customHeight="1">
      <c r="A245" s="64" t="s">
        <v>312</v>
      </c>
      <c r="B245" s="65">
        <v>9999</v>
      </c>
      <c r="C245" s="66">
        <f>SUM(C228,C231,C234:C237)</f>
        <v>165069</v>
      </c>
      <c r="D245" s="66">
        <f>SUM(D228,D231,D234:D237)</f>
        <v>191779</v>
      </c>
      <c r="E245" s="66">
        <f>SUM(E228,E231,E234:E237)</f>
        <v>164660</v>
      </c>
    </row>
    <row r="246" spans="1:5" ht="12" customHeight="1">
      <c r="A246" s="68"/>
      <c r="B246" s="69"/>
      <c r="C246" s="66"/>
      <c r="D246" s="67"/>
      <c r="E246" s="67"/>
    </row>
    <row r="247" spans="1:5" s="47" customFormat="1" ht="12" customHeight="1">
      <c r="A247" s="80" t="s">
        <v>82</v>
      </c>
      <c r="B247" s="57"/>
      <c r="C247" s="81">
        <f>SUM(C195,C200,C204,C212,C225,C245)</f>
        <v>3232274</v>
      </c>
      <c r="D247" s="81">
        <f>SUM(D195,D200,D204,D212,D225,D245)</f>
        <v>3841535</v>
      </c>
      <c r="E247" s="81">
        <f>SUM(E195,E200,E204,E212,E225,E245)</f>
        <v>3792513</v>
      </c>
    </row>
    <row r="248" spans="1:5" s="47" customFormat="1" ht="12" customHeight="1">
      <c r="A248" s="80"/>
      <c r="B248" s="57"/>
      <c r="C248" s="81"/>
      <c r="D248" s="81"/>
      <c r="E248" s="81"/>
    </row>
    <row r="249" spans="1:5" s="77" customFormat="1" ht="12" customHeight="1">
      <c r="A249" s="64" t="s">
        <v>83</v>
      </c>
      <c r="B249" s="65"/>
      <c r="C249" s="78"/>
      <c r="D249" s="76"/>
      <c r="E249" s="76"/>
    </row>
    <row r="250" spans="1:5" s="77" customFormat="1" ht="12" customHeight="1">
      <c r="A250" s="64"/>
      <c r="B250" s="65"/>
      <c r="C250" s="78"/>
      <c r="D250" s="76"/>
      <c r="E250" s="76"/>
    </row>
    <row r="251" spans="1:5" s="77" customFormat="1" ht="12" customHeight="1">
      <c r="A251" s="64" t="s">
        <v>84</v>
      </c>
      <c r="B251" s="65"/>
      <c r="C251" s="78"/>
      <c r="D251" s="76"/>
      <c r="E251" s="76"/>
    </row>
    <row r="252" spans="1:5" s="77" customFormat="1" ht="12" customHeight="1">
      <c r="A252" s="64"/>
      <c r="B252" s="65"/>
      <c r="C252" s="78"/>
      <c r="D252" s="76"/>
      <c r="E252" s="76"/>
    </row>
    <row r="253" spans="1:5" s="77" customFormat="1" ht="12" customHeight="1">
      <c r="A253" s="64" t="s">
        <v>85</v>
      </c>
      <c r="B253" s="65" t="s">
        <v>86</v>
      </c>
      <c r="C253" s="78"/>
      <c r="D253" s="76"/>
      <c r="E253" s="76"/>
    </row>
    <row r="254" spans="1:5" s="75" customFormat="1" ht="12" customHeight="1">
      <c r="A254" s="64" t="s">
        <v>402</v>
      </c>
      <c r="B254" s="65">
        <v>200</v>
      </c>
      <c r="C254" s="70">
        <f>SUM(C255:C257)</f>
        <v>51525</v>
      </c>
      <c r="D254" s="70">
        <f>SUM(D255:D257)</f>
        <v>703166</v>
      </c>
      <c r="E254" s="70">
        <f>SUM(E255:E257)</f>
        <v>703166</v>
      </c>
    </row>
    <row r="255" spans="1:5" s="77" customFormat="1" ht="12" customHeight="1">
      <c r="A255" s="68" t="s">
        <v>403</v>
      </c>
      <c r="B255" s="69">
        <v>201</v>
      </c>
      <c r="C255" s="211">
        <v>50994</v>
      </c>
      <c r="D255" s="67">
        <v>695480</v>
      </c>
      <c r="E255" s="67">
        <v>695480</v>
      </c>
    </row>
    <row r="256" spans="1:5" s="77" customFormat="1" ht="12" customHeight="1">
      <c r="A256" s="68" t="s">
        <v>433</v>
      </c>
      <c r="B256" s="69">
        <v>208</v>
      </c>
      <c r="C256" s="211">
        <v>531</v>
      </c>
      <c r="D256" s="67">
        <v>2555</v>
      </c>
      <c r="E256" s="67">
        <v>2555</v>
      </c>
    </row>
    <row r="257" spans="1:5" s="77" customFormat="1" ht="12" customHeight="1">
      <c r="A257" s="68" t="s">
        <v>407</v>
      </c>
      <c r="B257" s="69">
        <v>209</v>
      </c>
      <c r="C257" s="211"/>
      <c r="D257" s="67">
        <v>5131</v>
      </c>
      <c r="E257" s="67">
        <v>5131</v>
      </c>
    </row>
    <row r="258" spans="1:5" s="75" customFormat="1" ht="12" customHeight="1">
      <c r="A258" s="64" t="s">
        <v>408</v>
      </c>
      <c r="B258" s="65">
        <v>300</v>
      </c>
      <c r="C258" s="78">
        <v>11670</v>
      </c>
      <c r="D258" s="70">
        <v>171630</v>
      </c>
      <c r="E258" s="70">
        <v>171630</v>
      </c>
    </row>
    <row r="259" spans="1:5" s="75" customFormat="1" ht="12" customHeight="1">
      <c r="A259" s="64" t="s">
        <v>409</v>
      </c>
      <c r="B259" s="65">
        <v>500</v>
      </c>
      <c r="C259" s="78">
        <v>1908</v>
      </c>
      <c r="D259" s="70">
        <v>32160</v>
      </c>
      <c r="E259" s="70">
        <v>32160</v>
      </c>
    </row>
    <row r="260" spans="1:5" s="75" customFormat="1" ht="12" customHeight="1">
      <c r="A260" s="64" t="s">
        <v>410</v>
      </c>
      <c r="B260" s="65">
        <v>700</v>
      </c>
      <c r="C260" s="78">
        <v>340</v>
      </c>
      <c r="D260" s="70">
        <v>8232</v>
      </c>
      <c r="E260" s="70">
        <v>8232</v>
      </c>
    </row>
    <row r="261" spans="1:5" s="75" customFormat="1" ht="12" customHeight="1">
      <c r="A261" s="64" t="s">
        <v>42</v>
      </c>
      <c r="B261" s="65">
        <v>9999</v>
      </c>
      <c r="C261" s="74">
        <f>SUM(C254,C258:C260)</f>
        <v>65443</v>
      </c>
      <c r="D261" s="74">
        <f>SUM(D254,D258:D260)</f>
        <v>915188</v>
      </c>
      <c r="E261" s="74">
        <f>SUM(E254,E258:E260)</f>
        <v>915188</v>
      </c>
    </row>
    <row r="262" spans="1:5" s="77" customFormat="1" ht="12" customHeight="1">
      <c r="A262" s="68"/>
      <c r="B262" s="69"/>
      <c r="C262" s="78"/>
      <c r="D262" s="76"/>
      <c r="E262" s="76"/>
    </row>
    <row r="263" spans="1:5" ht="12" customHeight="1">
      <c r="A263" s="64" t="s">
        <v>87</v>
      </c>
      <c r="B263" s="65" t="s">
        <v>88</v>
      </c>
      <c r="C263" s="66"/>
      <c r="D263" s="67"/>
      <c r="E263" s="67"/>
    </row>
    <row r="264" spans="1:5" s="47" customFormat="1" ht="12" customHeight="1">
      <c r="A264" s="64" t="s">
        <v>397</v>
      </c>
      <c r="B264" s="65">
        <v>100</v>
      </c>
      <c r="C264" s="66">
        <f>SUM(C265:C266)</f>
        <v>89091</v>
      </c>
      <c r="D264" s="66">
        <f>SUM(D265:D266)</f>
        <v>97290</v>
      </c>
      <c r="E264" s="66">
        <f>SUM(E265:E266)</f>
        <v>94863</v>
      </c>
    </row>
    <row r="265" spans="1:5" ht="12" customHeight="1">
      <c r="A265" s="68" t="s">
        <v>398</v>
      </c>
      <c r="B265" s="69">
        <v>101</v>
      </c>
      <c r="C265" s="210">
        <v>89091</v>
      </c>
      <c r="D265" s="210">
        <v>93893</v>
      </c>
      <c r="E265" s="210">
        <v>93766</v>
      </c>
    </row>
    <row r="266" spans="1:5" ht="12" customHeight="1">
      <c r="A266" s="68" t="s">
        <v>401</v>
      </c>
      <c r="B266" s="69">
        <v>109</v>
      </c>
      <c r="C266" s="210"/>
      <c r="D266" s="210">
        <v>3397</v>
      </c>
      <c r="E266" s="210">
        <v>1097</v>
      </c>
    </row>
    <row r="267" spans="1:5" s="47" customFormat="1" ht="12" customHeight="1">
      <c r="A267" s="64" t="s">
        <v>402</v>
      </c>
      <c r="B267" s="65">
        <v>200</v>
      </c>
      <c r="C267" s="66">
        <f>SUM(C268:C270)</f>
        <v>6681</v>
      </c>
      <c r="D267" s="66">
        <f>SUM(D268:D270)</f>
        <v>7041</v>
      </c>
      <c r="E267" s="66">
        <f>SUM(E268:E270)</f>
        <v>5591</v>
      </c>
    </row>
    <row r="268" spans="1:5" ht="12" customHeight="1">
      <c r="A268" s="68" t="s">
        <v>403</v>
      </c>
      <c r="B268" s="69">
        <v>201</v>
      </c>
      <c r="C268" s="210">
        <v>6681</v>
      </c>
      <c r="D268" s="210">
        <v>5670</v>
      </c>
      <c r="E268" s="210">
        <v>4220</v>
      </c>
    </row>
    <row r="269" spans="1:5" ht="12" customHeight="1">
      <c r="A269" s="68" t="s">
        <v>421</v>
      </c>
      <c r="B269" s="69">
        <v>208</v>
      </c>
      <c r="C269" s="210"/>
      <c r="D269" s="210">
        <v>986</v>
      </c>
      <c r="E269" s="210">
        <v>986</v>
      </c>
    </row>
    <row r="270" spans="1:5" ht="12" customHeight="1">
      <c r="A270" s="68" t="s">
        <v>422</v>
      </c>
      <c r="B270" s="69">
        <v>209</v>
      </c>
      <c r="C270" s="66"/>
      <c r="D270" s="210">
        <v>385</v>
      </c>
      <c r="E270" s="210">
        <v>385</v>
      </c>
    </row>
    <row r="271" spans="1:5" s="47" customFormat="1" ht="12" customHeight="1">
      <c r="A271" s="64" t="s">
        <v>408</v>
      </c>
      <c r="B271" s="65">
        <v>300</v>
      </c>
      <c r="C271" s="66">
        <v>26159</v>
      </c>
      <c r="D271" s="66">
        <v>28292</v>
      </c>
      <c r="E271" s="66">
        <v>26868</v>
      </c>
    </row>
    <row r="272" spans="1:5" s="47" customFormat="1" ht="12" customHeight="1">
      <c r="A272" s="64" t="s">
        <v>409</v>
      </c>
      <c r="B272" s="65">
        <v>500</v>
      </c>
      <c r="C272" s="66">
        <v>4310</v>
      </c>
      <c r="D272" s="66">
        <v>4695</v>
      </c>
      <c r="E272" s="66">
        <v>4633</v>
      </c>
    </row>
    <row r="273" spans="1:5" s="47" customFormat="1" ht="12" customHeight="1">
      <c r="A273" s="64" t="s">
        <v>410</v>
      </c>
      <c r="B273" s="65">
        <v>700</v>
      </c>
      <c r="C273" s="66">
        <v>370</v>
      </c>
      <c r="D273" s="66">
        <v>608</v>
      </c>
      <c r="E273" s="66">
        <v>608</v>
      </c>
    </row>
    <row r="274" spans="1:5" s="75" customFormat="1" ht="12" customHeight="1">
      <c r="A274" s="64" t="s">
        <v>411</v>
      </c>
      <c r="B274" s="65">
        <v>1000</v>
      </c>
      <c r="C274" s="74">
        <f>SUM(C275:C284)</f>
        <v>199074</v>
      </c>
      <c r="D274" s="74">
        <f>SUM(D275:D284)</f>
        <v>213314</v>
      </c>
      <c r="E274" s="74">
        <f>SUM(E275:E284)</f>
        <v>167556</v>
      </c>
    </row>
    <row r="275" spans="1:5" s="77" customFormat="1" ht="12" customHeight="1">
      <c r="A275" s="68" t="s">
        <v>434</v>
      </c>
      <c r="B275" s="69">
        <v>1011</v>
      </c>
      <c r="C275" s="211">
        <v>70000</v>
      </c>
      <c r="D275" s="211">
        <v>70000</v>
      </c>
      <c r="E275" s="76">
        <v>66847</v>
      </c>
    </row>
    <row r="276" spans="1:5" s="77" customFormat="1" ht="12" customHeight="1">
      <c r="A276" s="68" t="s">
        <v>426</v>
      </c>
      <c r="B276" s="69">
        <v>1012</v>
      </c>
      <c r="C276" s="211">
        <v>1000</v>
      </c>
      <c r="D276" s="211">
        <v>1000</v>
      </c>
      <c r="E276" s="76">
        <v>75</v>
      </c>
    </row>
    <row r="277" spans="1:5" s="77" customFormat="1" ht="12" customHeight="1">
      <c r="A277" s="68" t="s">
        <v>412</v>
      </c>
      <c r="B277" s="69">
        <v>1013</v>
      </c>
      <c r="C277" s="211">
        <v>2910</v>
      </c>
      <c r="D277" s="211">
        <v>3358</v>
      </c>
      <c r="E277" s="76">
        <v>3358</v>
      </c>
    </row>
    <row r="278" spans="1:5" s="77" customFormat="1" ht="12" customHeight="1">
      <c r="A278" s="68" t="s">
        <v>413</v>
      </c>
      <c r="B278" s="69">
        <v>1015</v>
      </c>
      <c r="C278" s="211">
        <v>3000</v>
      </c>
      <c r="D278" s="211">
        <v>5815</v>
      </c>
      <c r="E278" s="76">
        <v>5815</v>
      </c>
    </row>
    <row r="279" spans="1:5" s="77" customFormat="1" ht="12" customHeight="1">
      <c r="A279" s="68" t="s">
        <v>414</v>
      </c>
      <c r="B279" s="69">
        <v>1016</v>
      </c>
      <c r="C279" s="211">
        <v>114121</v>
      </c>
      <c r="D279" s="211">
        <v>119994</v>
      </c>
      <c r="E279" s="76">
        <v>78384</v>
      </c>
    </row>
    <row r="280" spans="1:5" s="77" customFormat="1" ht="12" customHeight="1">
      <c r="A280" s="68" t="s">
        <v>415</v>
      </c>
      <c r="B280" s="69">
        <v>1020</v>
      </c>
      <c r="C280" s="211">
        <v>4000</v>
      </c>
      <c r="D280" s="211">
        <v>7321</v>
      </c>
      <c r="E280" s="76">
        <v>7321</v>
      </c>
    </row>
    <row r="281" spans="1:5" s="77" customFormat="1" ht="12" customHeight="1">
      <c r="A281" s="68" t="s">
        <v>416</v>
      </c>
      <c r="B281" s="69">
        <v>1030</v>
      </c>
      <c r="C281" s="211">
        <v>1000</v>
      </c>
      <c r="D281" s="211">
        <v>2338</v>
      </c>
      <c r="E281" s="76">
        <v>2338</v>
      </c>
    </row>
    <row r="282" spans="1:5" s="77" customFormat="1" ht="12" customHeight="1">
      <c r="A282" s="68" t="s">
        <v>417</v>
      </c>
      <c r="B282" s="69">
        <v>1051</v>
      </c>
      <c r="C282" s="211">
        <v>100</v>
      </c>
      <c r="D282" s="211">
        <v>135</v>
      </c>
      <c r="E282" s="76">
        <v>135</v>
      </c>
    </row>
    <row r="283" spans="1:5" s="77" customFormat="1" ht="12" customHeight="1">
      <c r="A283" s="68" t="s">
        <v>428</v>
      </c>
      <c r="B283" s="69">
        <v>1062</v>
      </c>
      <c r="C283" s="211">
        <v>70</v>
      </c>
      <c r="D283" s="211">
        <v>70</v>
      </c>
      <c r="E283" s="76">
        <v>0</v>
      </c>
    </row>
    <row r="284" spans="1:5" s="77" customFormat="1" ht="12" customHeight="1">
      <c r="A284" s="68" t="s">
        <v>425</v>
      </c>
      <c r="B284" s="69">
        <v>1091</v>
      </c>
      <c r="C284" s="211">
        <v>2873</v>
      </c>
      <c r="D284" s="211">
        <v>3283</v>
      </c>
      <c r="E284" s="76">
        <v>3283</v>
      </c>
    </row>
    <row r="285" spans="1:5" s="47" customFormat="1" ht="12" customHeight="1">
      <c r="A285" s="64" t="s">
        <v>312</v>
      </c>
      <c r="B285" s="65">
        <v>9999</v>
      </c>
      <c r="C285" s="66">
        <f>SUM(C264,C267,C271:C274)</f>
        <v>325685</v>
      </c>
      <c r="D285" s="66">
        <f>SUM(D264,D267,D271:D274)</f>
        <v>351240</v>
      </c>
      <c r="E285" s="66">
        <f>SUM(E264,E267,E271:E274)</f>
        <v>300119</v>
      </c>
    </row>
    <row r="286" spans="1:5" ht="12" customHeight="1">
      <c r="A286" s="64" t="s">
        <v>89</v>
      </c>
      <c r="B286" s="65" t="s">
        <v>90</v>
      </c>
      <c r="C286" s="66"/>
      <c r="D286" s="67"/>
      <c r="E286" s="67"/>
    </row>
    <row r="287" spans="1:5" s="47" customFormat="1" ht="12" customHeight="1">
      <c r="A287" s="64" t="s">
        <v>397</v>
      </c>
      <c r="B287" s="65">
        <v>100</v>
      </c>
      <c r="C287" s="66">
        <f>SUM(C288:C289)</f>
        <v>246310</v>
      </c>
      <c r="D287" s="66">
        <f>SUM(D288:D289)</f>
        <v>267476</v>
      </c>
      <c r="E287" s="66">
        <f>SUM(E288:E289)</f>
        <v>250278</v>
      </c>
    </row>
    <row r="288" spans="1:5" ht="12" customHeight="1">
      <c r="A288" s="68" t="s">
        <v>398</v>
      </c>
      <c r="B288" s="69">
        <v>101</v>
      </c>
      <c r="C288" s="210">
        <v>246310</v>
      </c>
      <c r="D288" s="210">
        <v>258067</v>
      </c>
      <c r="E288" s="210">
        <v>240869</v>
      </c>
    </row>
    <row r="289" spans="1:5" ht="12" customHeight="1">
      <c r="A289" s="68" t="s">
        <v>401</v>
      </c>
      <c r="B289" s="69">
        <v>109</v>
      </c>
      <c r="C289" s="210"/>
      <c r="D289" s="210">
        <v>9409</v>
      </c>
      <c r="E289" s="210">
        <v>9409</v>
      </c>
    </row>
    <row r="290" spans="1:5" s="47" customFormat="1" ht="12" customHeight="1">
      <c r="A290" s="64" t="s">
        <v>402</v>
      </c>
      <c r="B290" s="65">
        <v>200</v>
      </c>
      <c r="C290" s="66">
        <f>SUM(C291:C293)</f>
        <v>21005</v>
      </c>
      <c r="D290" s="66">
        <f>SUM(D291:D293)</f>
        <v>25927</v>
      </c>
      <c r="E290" s="66">
        <f>SUM(E291:E293)</f>
        <v>22208</v>
      </c>
    </row>
    <row r="291" spans="1:5" ht="12" customHeight="1">
      <c r="A291" s="68" t="s">
        <v>403</v>
      </c>
      <c r="B291" s="69">
        <v>201</v>
      </c>
      <c r="C291" s="210">
        <v>21005</v>
      </c>
      <c r="D291" s="210">
        <v>20092</v>
      </c>
      <c r="E291" s="210">
        <v>16373</v>
      </c>
    </row>
    <row r="292" spans="1:5" ht="12" customHeight="1">
      <c r="A292" s="68" t="s">
        <v>421</v>
      </c>
      <c r="B292" s="69">
        <v>208</v>
      </c>
      <c r="C292" s="210"/>
      <c r="D292" s="210">
        <v>4646</v>
      </c>
      <c r="E292" s="210">
        <v>4646</v>
      </c>
    </row>
    <row r="293" spans="1:5" ht="12" customHeight="1">
      <c r="A293" s="68" t="s">
        <v>422</v>
      </c>
      <c r="B293" s="69">
        <v>209</v>
      </c>
      <c r="C293" s="210"/>
      <c r="D293" s="210">
        <v>1189</v>
      </c>
      <c r="E293" s="210">
        <v>1189</v>
      </c>
    </row>
    <row r="294" spans="1:5" s="47" customFormat="1" ht="12" customHeight="1">
      <c r="A294" s="64" t="s">
        <v>408</v>
      </c>
      <c r="B294" s="65">
        <v>300</v>
      </c>
      <c r="C294" s="66">
        <v>72127</v>
      </c>
      <c r="D294" s="66">
        <v>75551</v>
      </c>
      <c r="E294" s="66">
        <v>70972</v>
      </c>
    </row>
    <row r="295" spans="1:5" s="47" customFormat="1" ht="12" customHeight="1">
      <c r="A295" s="64" t="s">
        <v>409</v>
      </c>
      <c r="B295" s="65">
        <v>500</v>
      </c>
      <c r="C295" s="66">
        <v>12029</v>
      </c>
      <c r="D295" s="66">
        <v>13125</v>
      </c>
      <c r="E295" s="66">
        <v>12556</v>
      </c>
    </row>
    <row r="296" spans="1:5" s="47" customFormat="1" ht="12" customHeight="1">
      <c r="A296" s="64" t="s">
        <v>410</v>
      </c>
      <c r="B296" s="65">
        <v>700</v>
      </c>
      <c r="C296" s="66">
        <v>1919</v>
      </c>
      <c r="D296" s="66">
        <v>2800</v>
      </c>
      <c r="E296" s="66">
        <v>2771</v>
      </c>
    </row>
    <row r="297" spans="1:5" s="75" customFormat="1" ht="12" customHeight="1">
      <c r="A297" s="64" t="s">
        <v>411</v>
      </c>
      <c r="B297" s="65">
        <v>1000</v>
      </c>
      <c r="C297" s="74">
        <f>SUM(C298:C308)</f>
        <v>264177</v>
      </c>
      <c r="D297" s="74">
        <f>SUM(D298:D308)</f>
        <v>306929</v>
      </c>
      <c r="E297" s="74">
        <f>SUM(E298:E308)</f>
        <v>292978</v>
      </c>
    </row>
    <row r="298" spans="1:5" s="77" customFormat="1" ht="12" customHeight="1">
      <c r="A298" s="68" t="s">
        <v>434</v>
      </c>
      <c r="B298" s="69">
        <v>1011</v>
      </c>
      <c r="C298" s="211">
        <v>101378</v>
      </c>
      <c r="D298" s="211">
        <v>113442</v>
      </c>
      <c r="E298" s="76">
        <v>111900</v>
      </c>
    </row>
    <row r="299" spans="1:5" s="77" customFormat="1" ht="12" customHeight="1">
      <c r="A299" s="68" t="s">
        <v>426</v>
      </c>
      <c r="B299" s="69">
        <v>1012</v>
      </c>
      <c r="C299" s="211">
        <v>3000</v>
      </c>
      <c r="D299" s="211">
        <v>4553</v>
      </c>
      <c r="E299" s="76">
        <v>4553</v>
      </c>
    </row>
    <row r="300" spans="1:5" s="77" customFormat="1" ht="12" customHeight="1">
      <c r="A300" s="68" t="s">
        <v>412</v>
      </c>
      <c r="B300" s="69">
        <v>1013</v>
      </c>
      <c r="C300" s="211">
        <v>7120</v>
      </c>
      <c r="D300" s="211">
        <v>8339</v>
      </c>
      <c r="E300" s="76">
        <v>8339</v>
      </c>
    </row>
    <row r="301" spans="1:5" s="77" customFormat="1" ht="12" customHeight="1">
      <c r="A301" s="68" t="s">
        <v>413</v>
      </c>
      <c r="B301" s="69">
        <v>1015</v>
      </c>
      <c r="C301" s="211">
        <v>15000</v>
      </c>
      <c r="D301" s="211">
        <v>26002</v>
      </c>
      <c r="E301" s="76">
        <v>26002</v>
      </c>
    </row>
    <row r="302" spans="1:5" s="77" customFormat="1" ht="12" customHeight="1">
      <c r="A302" s="68" t="s">
        <v>414</v>
      </c>
      <c r="B302" s="69">
        <v>1016</v>
      </c>
      <c r="C302" s="211">
        <v>108000</v>
      </c>
      <c r="D302" s="211">
        <v>118163</v>
      </c>
      <c r="E302" s="76">
        <v>108195</v>
      </c>
    </row>
    <row r="303" spans="1:5" s="77" customFormat="1" ht="12" customHeight="1">
      <c r="A303" s="68" t="s">
        <v>415</v>
      </c>
      <c r="B303" s="69">
        <v>1020</v>
      </c>
      <c r="C303" s="211">
        <v>20000</v>
      </c>
      <c r="D303" s="211">
        <v>25753</v>
      </c>
      <c r="E303" s="76">
        <v>24315</v>
      </c>
    </row>
    <row r="304" spans="1:5" s="77" customFormat="1" ht="12" customHeight="1">
      <c r="A304" s="68" t="s">
        <v>416</v>
      </c>
      <c r="B304" s="69">
        <v>1030</v>
      </c>
      <c r="C304" s="211">
        <v>1000</v>
      </c>
      <c r="D304" s="211">
        <v>1483</v>
      </c>
      <c r="E304" s="76">
        <v>831</v>
      </c>
    </row>
    <row r="305" spans="1:5" s="77" customFormat="1" ht="12" customHeight="1">
      <c r="A305" s="68" t="s">
        <v>435</v>
      </c>
      <c r="B305" s="69">
        <v>1040</v>
      </c>
      <c r="C305" s="211">
        <v>150</v>
      </c>
      <c r="D305" s="211">
        <v>533</v>
      </c>
      <c r="E305" s="76">
        <v>533</v>
      </c>
    </row>
    <row r="306" spans="1:5" s="77" customFormat="1" ht="11.25" customHeight="1">
      <c r="A306" s="68" t="s">
        <v>417</v>
      </c>
      <c r="B306" s="69">
        <v>1051</v>
      </c>
      <c r="C306" s="211">
        <v>300</v>
      </c>
      <c r="D306" s="211">
        <v>382</v>
      </c>
      <c r="E306" s="76">
        <v>360</v>
      </c>
    </row>
    <row r="307" spans="1:5" s="77" customFormat="1" ht="12" customHeight="1">
      <c r="A307" s="68" t="s">
        <v>428</v>
      </c>
      <c r="B307" s="69">
        <v>1062</v>
      </c>
      <c r="C307" s="211">
        <v>210</v>
      </c>
      <c r="D307" s="211">
        <v>140</v>
      </c>
      <c r="E307" s="76">
        <v>0</v>
      </c>
    </row>
    <row r="308" spans="1:5" s="77" customFormat="1" ht="12" customHeight="1">
      <c r="A308" s="68" t="s">
        <v>425</v>
      </c>
      <c r="B308" s="69">
        <v>1091</v>
      </c>
      <c r="C308" s="211">
        <v>8019</v>
      </c>
      <c r="D308" s="211">
        <v>8139</v>
      </c>
      <c r="E308" s="76">
        <v>7950</v>
      </c>
    </row>
    <row r="309" spans="1:5" s="47" customFormat="1" ht="12" customHeight="1">
      <c r="A309" s="64" t="s">
        <v>312</v>
      </c>
      <c r="B309" s="65">
        <v>9999</v>
      </c>
      <c r="C309" s="66">
        <f>SUM(C287,C290,C294:C297)</f>
        <v>617567</v>
      </c>
      <c r="D309" s="66">
        <f>SUM(D287,D290,D294:D297)</f>
        <v>691808</v>
      </c>
      <c r="E309" s="66">
        <f>SUM(E287,E290,E294:E297)</f>
        <v>651763</v>
      </c>
    </row>
    <row r="310" spans="1:5" s="47" customFormat="1" ht="12" customHeight="1">
      <c r="A310" s="64" t="s">
        <v>91</v>
      </c>
      <c r="B310" s="65"/>
      <c r="C310" s="66">
        <f>SUM(C261,C285,C309)</f>
        <v>1008695</v>
      </c>
      <c r="D310" s="66">
        <f>SUM(D261,D285,D309)</f>
        <v>1958236</v>
      </c>
      <c r="E310" s="66">
        <f>SUM(E261,E285,E309)</f>
        <v>1867070</v>
      </c>
    </row>
    <row r="311" spans="1:5" s="47" customFormat="1" ht="12" customHeight="1">
      <c r="A311" s="64"/>
      <c r="B311" s="65"/>
      <c r="C311" s="66"/>
      <c r="D311" s="66"/>
      <c r="E311" s="66"/>
    </row>
    <row r="312" spans="1:5" s="75" customFormat="1" ht="12" customHeight="1">
      <c r="A312" s="64" t="s">
        <v>92</v>
      </c>
      <c r="B312" s="65"/>
      <c r="C312" s="70">
        <f>SUM(C261,C285,C309)</f>
        <v>1008695</v>
      </c>
      <c r="D312" s="70">
        <f>SUM(D261,D285,D309)</f>
        <v>1958236</v>
      </c>
      <c r="E312" s="70">
        <f>SUM(E261,E285,E309)</f>
        <v>1867070</v>
      </c>
    </row>
    <row r="313" spans="1:5" s="75" customFormat="1" ht="12" customHeight="1">
      <c r="A313" s="64"/>
      <c r="B313" s="65"/>
      <c r="C313" s="70"/>
      <c r="D313" s="70"/>
      <c r="E313" s="70"/>
    </row>
    <row r="314" spans="1:5" s="75" customFormat="1" ht="12" customHeight="1">
      <c r="A314" s="64" t="s">
        <v>93</v>
      </c>
      <c r="B314" s="65"/>
      <c r="C314" s="78"/>
      <c r="D314" s="74"/>
      <c r="E314" s="74"/>
    </row>
    <row r="315" spans="1:5" s="75" customFormat="1" ht="12" customHeight="1">
      <c r="A315" s="71" t="s">
        <v>94</v>
      </c>
      <c r="B315" s="65"/>
      <c r="C315" s="78"/>
      <c r="D315" s="74"/>
      <c r="E315" s="74"/>
    </row>
    <row r="316" spans="1:5" s="75" customFormat="1" ht="12" customHeight="1">
      <c r="A316" s="71" t="s">
        <v>95</v>
      </c>
      <c r="B316" s="65" t="s">
        <v>96</v>
      </c>
      <c r="C316" s="78"/>
      <c r="D316" s="74"/>
      <c r="E316" s="74"/>
    </row>
    <row r="317" spans="1:5" s="75" customFormat="1" ht="12" customHeight="1">
      <c r="A317" s="64" t="s">
        <v>411</v>
      </c>
      <c r="B317" s="65">
        <v>1000</v>
      </c>
      <c r="C317" s="78">
        <f>SUM(C318)</f>
        <v>0</v>
      </c>
      <c r="D317" s="78">
        <f>SUM(D318)</f>
        <v>15550</v>
      </c>
      <c r="E317" s="78">
        <f>SUM(E318)</f>
        <v>15550</v>
      </c>
    </row>
    <row r="318" spans="1:5" s="77" customFormat="1" ht="12" customHeight="1">
      <c r="A318" s="68" t="s">
        <v>419</v>
      </c>
      <c r="B318" s="69">
        <v>1098</v>
      </c>
      <c r="C318" s="211"/>
      <c r="D318" s="76">
        <v>15550</v>
      </c>
      <c r="E318" s="76">
        <v>15550</v>
      </c>
    </row>
    <row r="319" spans="1:5" s="75" customFormat="1" ht="12" customHeight="1">
      <c r="A319" s="71" t="s">
        <v>42</v>
      </c>
      <c r="B319" s="65"/>
      <c r="C319" s="78">
        <f>SUM(C317)</f>
        <v>0</v>
      </c>
      <c r="D319" s="78">
        <f>SUM(D317)</f>
        <v>15550</v>
      </c>
      <c r="E319" s="78">
        <f>SUM(E317)</f>
        <v>15550</v>
      </c>
    </row>
    <row r="320" spans="1:5" s="75" customFormat="1" ht="12" customHeight="1">
      <c r="A320" s="71" t="s">
        <v>97</v>
      </c>
      <c r="B320" s="65"/>
      <c r="C320" s="78">
        <f>SUM(C319)</f>
        <v>0</v>
      </c>
      <c r="D320" s="78">
        <f>SUM(D319)</f>
        <v>15550</v>
      </c>
      <c r="E320" s="78">
        <f>SUM(E319)</f>
        <v>15550</v>
      </c>
    </row>
    <row r="321" spans="1:5" s="75" customFormat="1" ht="12" customHeight="1">
      <c r="A321" s="64"/>
      <c r="B321" s="65"/>
      <c r="C321" s="78"/>
      <c r="D321" s="74"/>
      <c r="E321" s="74"/>
    </row>
    <row r="322" spans="1:5" s="75" customFormat="1" ht="12" customHeight="1">
      <c r="A322" s="64" t="s">
        <v>98</v>
      </c>
      <c r="B322" s="65"/>
      <c r="C322" s="78"/>
      <c r="D322" s="74"/>
      <c r="E322" s="74"/>
    </row>
    <row r="323" spans="1:5" ht="12" customHeight="1">
      <c r="A323" s="64" t="s">
        <v>99</v>
      </c>
      <c r="B323" s="65" t="s">
        <v>100</v>
      </c>
      <c r="C323" s="66"/>
      <c r="D323" s="67"/>
      <c r="E323" s="67"/>
    </row>
    <row r="324" spans="1:5" s="47" customFormat="1" ht="12" customHeight="1">
      <c r="A324" s="64" t="s">
        <v>436</v>
      </c>
      <c r="B324" s="65">
        <v>4500</v>
      </c>
      <c r="C324" s="66">
        <v>304251</v>
      </c>
      <c r="D324" s="66">
        <v>332151</v>
      </c>
      <c r="E324" s="66">
        <v>332151</v>
      </c>
    </row>
    <row r="325" spans="1:5" s="47" customFormat="1" ht="12" customHeight="1">
      <c r="A325" s="64" t="s">
        <v>312</v>
      </c>
      <c r="B325" s="65">
        <v>9999</v>
      </c>
      <c r="C325" s="66">
        <f>SUM(C324)</f>
        <v>304251</v>
      </c>
      <c r="D325" s="66">
        <f>SUM(D324)</f>
        <v>332151</v>
      </c>
      <c r="E325" s="66">
        <f>SUM(E324)</f>
        <v>332151</v>
      </c>
    </row>
    <row r="326" spans="1:5" s="47" customFormat="1" ht="12" customHeight="1">
      <c r="A326" s="64" t="s">
        <v>70</v>
      </c>
      <c r="B326" s="65">
        <v>5500</v>
      </c>
      <c r="C326" s="66"/>
      <c r="D326" s="66">
        <v>2500</v>
      </c>
      <c r="E326" s="66">
        <v>2500</v>
      </c>
    </row>
    <row r="327" spans="1:5" s="47" customFormat="1" ht="12" customHeight="1">
      <c r="A327" s="64" t="s">
        <v>71</v>
      </c>
      <c r="B327" s="65">
        <v>9999</v>
      </c>
      <c r="C327" s="70">
        <f>SUM(C325,C326)</f>
        <v>304251</v>
      </c>
      <c r="D327" s="70">
        <f>SUM(D325,D326)</f>
        <v>334651</v>
      </c>
      <c r="E327" s="70">
        <f>SUM(E325,E326)</f>
        <v>334651</v>
      </c>
    </row>
    <row r="328" spans="1:5" s="47" customFormat="1" ht="12" customHeight="1">
      <c r="A328" s="64"/>
      <c r="B328" s="65"/>
      <c r="C328" s="66"/>
      <c r="D328" s="66"/>
      <c r="E328" s="66"/>
    </row>
    <row r="329" spans="1:5" ht="12" customHeight="1">
      <c r="A329" s="64" t="s">
        <v>101</v>
      </c>
      <c r="B329" s="65" t="s">
        <v>102</v>
      </c>
      <c r="C329" s="66"/>
      <c r="D329" s="67"/>
      <c r="E329" s="67"/>
    </row>
    <row r="330" spans="1:5" s="47" customFormat="1" ht="12" customHeight="1">
      <c r="A330" s="64" t="s">
        <v>397</v>
      </c>
      <c r="B330" s="65">
        <v>100</v>
      </c>
      <c r="C330" s="66">
        <f>SUM(C331:C332)</f>
        <v>375037</v>
      </c>
      <c r="D330" s="66">
        <f>SUM(D331:D332)</f>
        <v>407921</v>
      </c>
      <c r="E330" s="66">
        <f>SUM(E331:E332)</f>
        <v>339314</v>
      </c>
    </row>
    <row r="331" spans="1:5" ht="12" customHeight="1">
      <c r="A331" s="68" t="s">
        <v>398</v>
      </c>
      <c r="B331" s="69">
        <v>101</v>
      </c>
      <c r="C331" s="210">
        <v>375037</v>
      </c>
      <c r="D331" s="210">
        <v>393176</v>
      </c>
      <c r="E331" s="210">
        <v>325841</v>
      </c>
    </row>
    <row r="332" spans="1:5" ht="12" customHeight="1">
      <c r="A332" s="68" t="s">
        <v>401</v>
      </c>
      <c r="B332" s="69">
        <v>109</v>
      </c>
      <c r="C332" s="210"/>
      <c r="D332" s="210">
        <v>14745</v>
      </c>
      <c r="E332" s="210">
        <v>13473</v>
      </c>
    </row>
    <row r="333" spans="1:5" s="47" customFormat="1" ht="12" customHeight="1">
      <c r="A333" s="64" t="s">
        <v>402</v>
      </c>
      <c r="B333" s="65">
        <v>200</v>
      </c>
      <c r="C333" s="66">
        <f>SUM(C334:C336)</f>
        <v>71712</v>
      </c>
      <c r="D333" s="66">
        <f>SUM(D334:D336)</f>
        <v>75578</v>
      </c>
      <c r="E333" s="66">
        <f>SUM(E334:E336)</f>
        <v>8524</v>
      </c>
    </row>
    <row r="334" spans="1:5" s="47" customFormat="1" ht="12" customHeight="1">
      <c r="A334" s="68" t="s">
        <v>403</v>
      </c>
      <c r="B334" s="69">
        <v>201</v>
      </c>
      <c r="C334" s="66"/>
      <c r="D334" s="82">
        <v>3866</v>
      </c>
      <c r="E334" s="82">
        <v>0</v>
      </c>
    </row>
    <row r="335" spans="1:5" ht="12" customHeight="1">
      <c r="A335" s="68" t="s">
        <v>421</v>
      </c>
      <c r="B335" s="69">
        <v>208</v>
      </c>
      <c r="C335" s="210">
        <v>71712</v>
      </c>
      <c r="D335" s="210">
        <v>69612</v>
      </c>
      <c r="E335" s="210">
        <v>7624</v>
      </c>
    </row>
    <row r="336" spans="1:5" ht="12" customHeight="1">
      <c r="A336" s="68" t="s">
        <v>422</v>
      </c>
      <c r="B336" s="69">
        <v>209</v>
      </c>
      <c r="C336" s="210"/>
      <c r="D336" s="210">
        <v>2100</v>
      </c>
      <c r="E336" s="210">
        <v>900</v>
      </c>
    </row>
    <row r="337" spans="1:5" s="47" customFormat="1" ht="12" customHeight="1">
      <c r="A337" s="64" t="s">
        <v>408</v>
      </c>
      <c r="B337" s="65">
        <v>300</v>
      </c>
      <c r="C337" s="66">
        <v>116288</v>
      </c>
      <c r="D337" s="66">
        <v>125960</v>
      </c>
      <c r="E337" s="66">
        <v>94392</v>
      </c>
    </row>
    <row r="338" spans="1:5" s="47" customFormat="1" ht="12" customHeight="1">
      <c r="A338" s="64" t="s">
        <v>409</v>
      </c>
      <c r="B338" s="65">
        <v>500</v>
      </c>
      <c r="C338" s="66">
        <v>19330</v>
      </c>
      <c r="D338" s="66">
        <v>20926</v>
      </c>
      <c r="E338" s="66">
        <v>16417</v>
      </c>
    </row>
    <row r="339" spans="1:5" s="47" customFormat="1" ht="12" customHeight="1">
      <c r="A339" s="64" t="s">
        <v>410</v>
      </c>
      <c r="B339" s="65">
        <v>700</v>
      </c>
      <c r="C339" s="66">
        <v>1660</v>
      </c>
      <c r="D339" s="66">
        <v>1816</v>
      </c>
      <c r="E339" s="66">
        <v>1647</v>
      </c>
    </row>
    <row r="340" spans="1:5" s="75" customFormat="1" ht="12" customHeight="1">
      <c r="A340" s="64" t="s">
        <v>411</v>
      </c>
      <c r="B340" s="65">
        <v>1000</v>
      </c>
      <c r="C340" s="74">
        <f>SUM(C341:C349)</f>
        <v>406904</v>
      </c>
      <c r="D340" s="74">
        <f>SUM(D341:D349)</f>
        <v>423513</v>
      </c>
      <c r="E340" s="74">
        <f>SUM(E341:E349)</f>
        <v>389011</v>
      </c>
    </row>
    <row r="341" spans="1:5" s="77" customFormat="1" ht="12" customHeight="1">
      <c r="A341" s="68" t="s">
        <v>412</v>
      </c>
      <c r="B341" s="69">
        <v>1013</v>
      </c>
      <c r="C341" s="211">
        <v>13401</v>
      </c>
      <c r="D341" s="211">
        <v>13401</v>
      </c>
      <c r="E341" s="76">
        <v>12813</v>
      </c>
    </row>
    <row r="342" spans="1:5" s="77" customFormat="1" ht="12" customHeight="1">
      <c r="A342" s="68" t="s">
        <v>424</v>
      </c>
      <c r="B342" s="69">
        <v>1014</v>
      </c>
      <c r="C342" s="211">
        <v>20476</v>
      </c>
      <c r="D342" s="211">
        <v>11811</v>
      </c>
      <c r="E342" s="76">
        <v>504</v>
      </c>
    </row>
    <row r="343" spans="1:5" s="77" customFormat="1" ht="12" customHeight="1">
      <c r="A343" s="68" t="s">
        <v>413</v>
      </c>
      <c r="B343" s="69">
        <v>1015</v>
      </c>
      <c r="C343" s="211">
        <v>34696</v>
      </c>
      <c r="D343" s="211">
        <v>36480</v>
      </c>
      <c r="E343" s="76">
        <v>33846</v>
      </c>
    </row>
    <row r="344" spans="1:5" s="77" customFormat="1" ht="12" customHeight="1">
      <c r="A344" s="68" t="s">
        <v>414</v>
      </c>
      <c r="B344" s="69">
        <v>1016</v>
      </c>
      <c r="C344" s="211">
        <v>96100</v>
      </c>
      <c r="D344" s="211">
        <v>56504</v>
      </c>
      <c r="E344" s="76">
        <v>39951</v>
      </c>
    </row>
    <row r="345" spans="1:5" s="77" customFormat="1" ht="12" customHeight="1">
      <c r="A345" s="68" t="s">
        <v>415</v>
      </c>
      <c r="B345" s="69">
        <v>1020</v>
      </c>
      <c r="C345" s="211">
        <v>113998</v>
      </c>
      <c r="D345" s="211">
        <v>113487</v>
      </c>
      <c r="E345" s="76">
        <v>112369</v>
      </c>
    </row>
    <row r="346" spans="1:5" s="77" customFormat="1" ht="12" customHeight="1">
      <c r="A346" s="68" t="s">
        <v>416</v>
      </c>
      <c r="B346" s="69">
        <v>1030</v>
      </c>
      <c r="C346" s="211">
        <v>35340</v>
      </c>
      <c r="D346" s="211">
        <v>148848</v>
      </c>
      <c r="E346" s="76">
        <v>147348</v>
      </c>
    </row>
    <row r="347" spans="1:5" s="77" customFormat="1" ht="11.25" customHeight="1">
      <c r="A347" s="68" t="s">
        <v>417</v>
      </c>
      <c r="B347" s="69">
        <v>1051</v>
      </c>
      <c r="C347" s="211">
        <v>6800</v>
      </c>
      <c r="D347" s="211">
        <v>8451</v>
      </c>
      <c r="E347" s="76">
        <v>8251</v>
      </c>
    </row>
    <row r="348" spans="1:5" s="77" customFormat="1" ht="12" customHeight="1">
      <c r="A348" s="68" t="s">
        <v>425</v>
      </c>
      <c r="B348" s="69">
        <v>1091</v>
      </c>
      <c r="C348" s="211">
        <v>10095</v>
      </c>
      <c r="D348" s="211">
        <v>11476</v>
      </c>
      <c r="E348" s="76">
        <v>11476</v>
      </c>
    </row>
    <row r="349" spans="1:5" s="77" customFormat="1" ht="12" customHeight="1">
      <c r="A349" s="68" t="s">
        <v>419</v>
      </c>
      <c r="B349" s="69">
        <v>1098</v>
      </c>
      <c r="C349" s="211">
        <v>75998</v>
      </c>
      <c r="D349" s="211">
        <v>23055</v>
      </c>
      <c r="E349" s="76">
        <v>22453</v>
      </c>
    </row>
    <row r="350" spans="1:5" s="47" customFormat="1" ht="12" customHeight="1">
      <c r="A350" s="64" t="s">
        <v>312</v>
      </c>
      <c r="B350" s="65">
        <v>9999</v>
      </c>
      <c r="C350" s="66">
        <f>SUM(C330,C333,C337:C340)</f>
        <v>990931</v>
      </c>
      <c r="D350" s="66">
        <f>SUM(D330,D333,D337:D340)</f>
        <v>1055714</v>
      </c>
      <c r="E350" s="66">
        <f>SUM(E330,E333,E337:E340)</f>
        <v>849305</v>
      </c>
    </row>
    <row r="351" spans="1:5" s="47" customFormat="1" ht="12" customHeight="1">
      <c r="A351" s="64" t="s">
        <v>59</v>
      </c>
      <c r="B351" s="65">
        <v>5200</v>
      </c>
      <c r="C351" s="78">
        <v>4</v>
      </c>
      <c r="D351" s="70">
        <v>5745</v>
      </c>
      <c r="E351" s="70">
        <v>5745</v>
      </c>
    </row>
    <row r="352" spans="1:5" s="47" customFormat="1" ht="12" customHeight="1">
      <c r="A352" s="64" t="s">
        <v>60</v>
      </c>
      <c r="B352" s="65"/>
      <c r="C352" s="70">
        <f>SUM(C351:C351)</f>
        <v>4</v>
      </c>
      <c r="D352" s="70">
        <f>SUM(D351:D351)</f>
        <v>5745</v>
      </c>
      <c r="E352" s="70">
        <f>SUM(E351:E351)</f>
        <v>5745</v>
      </c>
    </row>
    <row r="353" spans="1:5" s="47" customFormat="1" ht="12" customHeight="1">
      <c r="A353" s="64" t="s">
        <v>61</v>
      </c>
      <c r="B353" s="65">
        <v>9999</v>
      </c>
      <c r="C353" s="66">
        <f>SUM(C350,C352)</f>
        <v>990935</v>
      </c>
      <c r="D353" s="66">
        <f>SUM(D350,D352)</f>
        <v>1061459</v>
      </c>
      <c r="E353" s="66">
        <f>SUM(E350,E352)</f>
        <v>855050</v>
      </c>
    </row>
    <row r="354" spans="1:5" s="75" customFormat="1" ht="12" customHeight="1">
      <c r="A354" s="64"/>
      <c r="B354" s="65"/>
      <c r="C354" s="78"/>
      <c r="D354" s="74"/>
      <c r="E354" s="74"/>
    </row>
    <row r="355" spans="1:5" ht="12" customHeight="1">
      <c r="A355" s="64" t="s">
        <v>103</v>
      </c>
      <c r="B355" s="65" t="s">
        <v>104</v>
      </c>
      <c r="C355" s="66"/>
      <c r="D355" s="67"/>
      <c r="E355" s="67"/>
    </row>
    <row r="356" spans="1:5" s="47" customFormat="1" ht="12" customHeight="1">
      <c r="A356" s="64" t="s">
        <v>397</v>
      </c>
      <c r="B356" s="65">
        <v>100</v>
      </c>
      <c r="C356" s="66">
        <f>SUM(C357:C358)</f>
        <v>112290</v>
      </c>
      <c r="D356" s="66">
        <f>SUM(D357:D358)</f>
        <v>124985</v>
      </c>
      <c r="E356" s="66">
        <f>SUM(E357:E358)</f>
        <v>124985</v>
      </c>
    </row>
    <row r="357" spans="1:5" ht="12" customHeight="1">
      <c r="A357" s="68" t="s">
        <v>398</v>
      </c>
      <c r="B357" s="69">
        <v>101</v>
      </c>
      <c r="C357" s="210">
        <v>112290</v>
      </c>
      <c r="D357" s="210">
        <v>119958</v>
      </c>
      <c r="E357" s="210">
        <v>119958</v>
      </c>
    </row>
    <row r="358" spans="1:5" ht="12" customHeight="1">
      <c r="A358" s="68" t="s">
        <v>401</v>
      </c>
      <c r="B358" s="69">
        <v>109</v>
      </c>
      <c r="C358" s="210"/>
      <c r="D358" s="210">
        <v>5027</v>
      </c>
      <c r="E358" s="210">
        <v>5027</v>
      </c>
    </row>
    <row r="359" spans="1:5" s="47" customFormat="1" ht="12" customHeight="1">
      <c r="A359" s="64" t="s">
        <v>402</v>
      </c>
      <c r="B359" s="65">
        <v>200</v>
      </c>
      <c r="C359" s="66">
        <f>SUM(C360:C362)</f>
        <v>24500</v>
      </c>
      <c r="D359" s="66">
        <f>SUM(D360:D362)</f>
        <v>24073</v>
      </c>
      <c r="E359" s="66">
        <f>SUM(E360:E362)</f>
        <v>3213</v>
      </c>
    </row>
    <row r="360" spans="1:5" s="47" customFormat="1" ht="12" customHeight="1">
      <c r="A360" s="68" t="s">
        <v>403</v>
      </c>
      <c r="B360" s="69">
        <v>201</v>
      </c>
      <c r="C360" s="210"/>
      <c r="D360" s="210">
        <v>2320</v>
      </c>
      <c r="E360" s="210">
        <v>1027</v>
      </c>
    </row>
    <row r="361" spans="1:5" ht="12" customHeight="1">
      <c r="A361" s="68" t="s">
        <v>421</v>
      </c>
      <c r="B361" s="69">
        <v>208</v>
      </c>
      <c r="C361" s="210">
        <v>24500</v>
      </c>
      <c r="D361" s="210">
        <v>21504</v>
      </c>
      <c r="E361" s="210">
        <v>1937</v>
      </c>
    </row>
    <row r="362" spans="1:5" ht="12" customHeight="1">
      <c r="A362" s="68" t="s">
        <v>422</v>
      </c>
      <c r="B362" s="69">
        <v>209</v>
      </c>
      <c r="C362" s="210"/>
      <c r="D362" s="210">
        <v>249</v>
      </c>
      <c r="E362" s="210">
        <v>249</v>
      </c>
    </row>
    <row r="363" spans="1:5" s="47" customFormat="1" ht="12" customHeight="1">
      <c r="A363" s="64" t="s">
        <v>408</v>
      </c>
      <c r="B363" s="65">
        <v>300</v>
      </c>
      <c r="C363" s="66">
        <v>37112</v>
      </c>
      <c r="D363" s="66">
        <v>40466</v>
      </c>
      <c r="E363" s="66">
        <v>35301</v>
      </c>
    </row>
    <row r="364" spans="1:5" s="47" customFormat="1" ht="12" customHeight="1">
      <c r="A364" s="64" t="s">
        <v>409</v>
      </c>
      <c r="B364" s="65">
        <v>500</v>
      </c>
      <c r="C364" s="66">
        <v>6155</v>
      </c>
      <c r="D364" s="66">
        <v>6713</v>
      </c>
      <c r="E364" s="66">
        <v>6010</v>
      </c>
    </row>
    <row r="365" spans="1:5" s="47" customFormat="1" ht="12" customHeight="1">
      <c r="A365" s="64" t="s">
        <v>410</v>
      </c>
      <c r="B365" s="65">
        <v>700</v>
      </c>
      <c r="C365" s="66">
        <v>780</v>
      </c>
      <c r="D365" s="66">
        <v>993</v>
      </c>
      <c r="E365" s="66">
        <v>993</v>
      </c>
    </row>
    <row r="366" spans="1:5" s="75" customFormat="1" ht="12" customHeight="1">
      <c r="A366" s="64" t="s">
        <v>411</v>
      </c>
      <c r="B366" s="65">
        <v>1000</v>
      </c>
      <c r="C366" s="74">
        <f>SUM(C367:C375)</f>
        <v>107291</v>
      </c>
      <c r="D366" s="74">
        <f>SUM(D367:D375)</f>
        <v>115646</v>
      </c>
      <c r="E366" s="74">
        <f>SUM(E367:E375)</f>
        <v>115646</v>
      </c>
    </row>
    <row r="367" spans="1:5" s="77" customFormat="1" ht="12" customHeight="1">
      <c r="A367" s="68" t="s">
        <v>412</v>
      </c>
      <c r="B367" s="69">
        <v>1013</v>
      </c>
      <c r="C367" s="211">
        <v>4200</v>
      </c>
      <c r="D367" s="211">
        <v>5040</v>
      </c>
      <c r="E367" s="76">
        <v>5040</v>
      </c>
    </row>
    <row r="368" spans="1:5" s="77" customFormat="1" ht="12" customHeight="1">
      <c r="A368" s="68" t="s">
        <v>424</v>
      </c>
      <c r="B368" s="69">
        <v>1014</v>
      </c>
      <c r="C368" s="211">
        <v>4150</v>
      </c>
      <c r="D368" s="211">
        <v>1110</v>
      </c>
      <c r="E368" s="76">
        <v>1110</v>
      </c>
    </row>
    <row r="369" spans="1:5" s="77" customFormat="1" ht="12" customHeight="1">
      <c r="A369" s="68" t="s">
        <v>413</v>
      </c>
      <c r="B369" s="69">
        <v>1015</v>
      </c>
      <c r="C369" s="211">
        <v>8032</v>
      </c>
      <c r="D369" s="211">
        <v>14778</v>
      </c>
      <c r="E369" s="76">
        <v>14778</v>
      </c>
    </row>
    <row r="370" spans="1:5" s="77" customFormat="1" ht="12" customHeight="1">
      <c r="A370" s="68" t="s">
        <v>414</v>
      </c>
      <c r="B370" s="69">
        <v>1016</v>
      </c>
      <c r="C370" s="211">
        <v>62954</v>
      </c>
      <c r="D370" s="211">
        <v>55152</v>
      </c>
      <c r="E370" s="211">
        <v>55152</v>
      </c>
    </row>
    <row r="371" spans="1:5" s="77" customFormat="1" ht="12" customHeight="1">
      <c r="A371" s="68" t="s">
        <v>415</v>
      </c>
      <c r="B371" s="69">
        <v>1020</v>
      </c>
      <c r="C371" s="211">
        <v>20132</v>
      </c>
      <c r="D371" s="211">
        <v>22132</v>
      </c>
      <c r="E371" s="211">
        <v>22132</v>
      </c>
    </row>
    <row r="372" spans="1:5" s="77" customFormat="1" ht="12" customHeight="1">
      <c r="A372" s="68" t="s">
        <v>416</v>
      </c>
      <c r="B372" s="69">
        <v>1030</v>
      </c>
      <c r="C372" s="211">
        <v>157</v>
      </c>
      <c r="D372" s="211">
        <v>0</v>
      </c>
      <c r="E372" s="211">
        <v>0</v>
      </c>
    </row>
    <row r="373" spans="1:5" s="77" customFormat="1" ht="11.25" customHeight="1">
      <c r="A373" s="68" t="s">
        <v>417</v>
      </c>
      <c r="B373" s="69">
        <v>1051</v>
      </c>
      <c r="C373" s="211">
        <v>1707</v>
      </c>
      <c r="D373" s="211">
        <v>4406</v>
      </c>
      <c r="E373" s="211">
        <v>4406</v>
      </c>
    </row>
    <row r="374" spans="1:5" s="77" customFormat="1" ht="12" customHeight="1">
      <c r="A374" s="68" t="s">
        <v>425</v>
      </c>
      <c r="B374" s="69">
        <v>1091</v>
      </c>
      <c r="C374" s="211">
        <v>3369</v>
      </c>
      <c r="D374" s="211">
        <v>4253</v>
      </c>
      <c r="E374" s="211">
        <v>4253</v>
      </c>
    </row>
    <row r="375" spans="1:5" s="77" customFormat="1" ht="12" customHeight="1">
      <c r="A375" s="68" t="s">
        <v>419</v>
      </c>
      <c r="B375" s="69">
        <v>1098</v>
      </c>
      <c r="C375" s="211">
        <v>2590</v>
      </c>
      <c r="D375" s="211">
        <v>8775</v>
      </c>
      <c r="E375" s="211">
        <v>8775</v>
      </c>
    </row>
    <row r="376" spans="1:5" s="47" customFormat="1" ht="12" customHeight="1">
      <c r="A376" s="64" t="s">
        <v>312</v>
      </c>
      <c r="B376" s="65">
        <v>9999</v>
      </c>
      <c r="C376" s="66">
        <f>SUM(C356,C359,C363:C366)</f>
        <v>288128</v>
      </c>
      <c r="D376" s="66">
        <f>SUM(D356,D359,D363:D366)</f>
        <v>312876</v>
      </c>
      <c r="E376" s="66">
        <f>SUM(E356,E359,E363:E366)</f>
        <v>286148</v>
      </c>
    </row>
    <row r="377" spans="1:5" s="47" customFormat="1" ht="12" customHeight="1">
      <c r="A377" s="64" t="s">
        <v>59</v>
      </c>
      <c r="B377" s="65">
        <v>5200</v>
      </c>
      <c r="C377" s="78">
        <v>650</v>
      </c>
      <c r="D377" s="70">
        <v>5969</v>
      </c>
      <c r="E377" s="70">
        <v>3969</v>
      </c>
    </row>
    <row r="378" spans="1:5" s="47" customFormat="1" ht="12" customHeight="1">
      <c r="A378" s="64" t="s">
        <v>60</v>
      </c>
      <c r="B378" s="65"/>
      <c r="C378" s="78">
        <v>650</v>
      </c>
      <c r="D378" s="70">
        <f>SUM(D377:D377)</f>
        <v>5969</v>
      </c>
      <c r="E378" s="70">
        <f>SUM(E377:E377)</f>
        <v>3969</v>
      </c>
    </row>
    <row r="379" spans="1:5" s="47" customFormat="1" ht="12" customHeight="1">
      <c r="A379" s="64" t="s">
        <v>61</v>
      </c>
      <c r="B379" s="65">
        <v>9999</v>
      </c>
      <c r="C379" s="66">
        <f>SUM(C376,C378)</f>
        <v>288778</v>
      </c>
      <c r="D379" s="66">
        <f>SUM(D376,D378)</f>
        <v>318845</v>
      </c>
      <c r="E379" s="66">
        <f>SUM(E376,E378)</f>
        <v>290117</v>
      </c>
    </row>
    <row r="380" spans="1:5" s="75" customFormat="1" ht="12" customHeight="1">
      <c r="A380" s="64" t="s">
        <v>105</v>
      </c>
      <c r="B380" s="65"/>
      <c r="C380" s="70">
        <f>SUM(C327,C353,C379)</f>
        <v>1583964</v>
      </c>
      <c r="D380" s="70">
        <f>SUM(D327,D353,D379)</f>
        <v>1714955</v>
      </c>
      <c r="E380" s="70">
        <f>SUM(E327,E353,E379)</f>
        <v>1479818</v>
      </c>
    </row>
    <row r="381" spans="1:5" s="75" customFormat="1" ht="12" customHeight="1">
      <c r="A381" s="64"/>
      <c r="B381" s="65"/>
      <c r="C381" s="78"/>
      <c r="D381" s="74"/>
      <c r="E381" s="74"/>
    </row>
    <row r="382" spans="1:5" s="75" customFormat="1" ht="12" customHeight="1">
      <c r="A382" s="64" t="s">
        <v>106</v>
      </c>
      <c r="B382" s="65"/>
      <c r="C382" s="70">
        <f>SUM(C320,C380)</f>
        <v>1583964</v>
      </c>
      <c r="D382" s="70">
        <f>SUM(D320,D380)</f>
        <v>1730505</v>
      </c>
      <c r="E382" s="70">
        <f>SUM(E320,E380)</f>
        <v>1495368</v>
      </c>
    </row>
    <row r="383" spans="1:5" s="77" customFormat="1" ht="12" customHeight="1">
      <c r="A383" s="64" t="s">
        <v>107</v>
      </c>
      <c r="B383" s="65"/>
      <c r="C383" s="78"/>
      <c r="D383" s="76"/>
      <c r="E383" s="76"/>
    </row>
    <row r="384" spans="1:5" s="77" customFormat="1" ht="12" customHeight="1">
      <c r="A384" s="64" t="s">
        <v>108</v>
      </c>
      <c r="B384" s="65"/>
      <c r="C384" s="78"/>
      <c r="D384" s="76"/>
      <c r="E384" s="76"/>
    </row>
    <row r="385" spans="1:5" s="77" customFormat="1" ht="12" customHeight="1">
      <c r="A385" s="64" t="s">
        <v>109</v>
      </c>
      <c r="B385" s="65" t="s">
        <v>110</v>
      </c>
      <c r="C385" s="78"/>
      <c r="D385" s="76"/>
      <c r="E385" s="76"/>
    </row>
    <row r="386" spans="1:5" s="75" customFormat="1" ht="12" customHeight="1">
      <c r="A386" s="64" t="s">
        <v>411</v>
      </c>
      <c r="B386" s="65">
        <v>1000</v>
      </c>
      <c r="C386" s="74">
        <f>SUM(C387:C387)</f>
        <v>2255</v>
      </c>
      <c r="D386" s="74">
        <f>SUM(D387:D387)</f>
        <v>44467</v>
      </c>
      <c r="E386" s="74">
        <f>SUM(E387:E387)</f>
        <v>44467</v>
      </c>
    </row>
    <row r="387" spans="1:5" s="77" customFormat="1" ht="12" customHeight="1">
      <c r="A387" s="68" t="s">
        <v>419</v>
      </c>
      <c r="B387" s="69">
        <v>1098</v>
      </c>
      <c r="C387" s="211">
        <v>2255</v>
      </c>
      <c r="D387" s="76">
        <v>44467</v>
      </c>
      <c r="E387" s="76">
        <v>44467</v>
      </c>
    </row>
    <row r="388" spans="1:5" s="75" customFormat="1" ht="12" customHeight="1">
      <c r="A388" s="64" t="s">
        <v>42</v>
      </c>
      <c r="B388" s="65">
        <v>9999</v>
      </c>
      <c r="C388" s="74">
        <f>SUM(C386)</f>
        <v>2255</v>
      </c>
      <c r="D388" s="74">
        <f>SUM(D386)</f>
        <v>44467</v>
      </c>
      <c r="E388" s="74">
        <f>SUM(E386)</f>
        <v>44467</v>
      </c>
    </row>
    <row r="389" spans="1:5" s="75" customFormat="1" ht="12" customHeight="1">
      <c r="A389" s="64"/>
      <c r="B389" s="65"/>
      <c r="C389" s="78"/>
      <c r="D389" s="74"/>
      <c r="E389" s="74"/>
    </row>
    <row r="390" spans="1:5" s="75" customFormat="1" ht="12" customHeight="1">
      <c r="A390" s="64" t="s">
        <v>111</v>
      </c>
      <c r="B390" s="65"/>
      <c r="C390" s="74">
        <f>SUM(C388)</f>
        <v>2255</v>
      </c>
      <c r="D390" s="74">
        <f>SUM(D388)</f>
        <v>44467</v>
      </c>
      <c r="E390" s="74">
        <f>SUM(E388)</f>
        <v>44467</v>
      </c>
    </row>
    <row r="391" spans="1:5" s="75" customFormat="1" ht="12" customHeight="1">
      <c r="A391" s="64"/>
      <c r="B391" s="65"/>
      <c r="C391" s="78"/>
      <c r="D391" s="74"/>
      <c r="E391" s="74"/>
    </row>
    <row r="392" spans="1:5" s="75" customFormat="1" ht="12" customHeight="1">
      <c r="A392" s="64" t="s">
        <v>112</v>
      </c>
      <c r="B392" s="65"/>
      <c r="C392" s="74">
        <f>SUM(C390)</f>
        <v>2255</v>
      </c>
      <c r="D392" s="74">
        <f>SUM(D390)</f>
        <v>44467</v>
      </c>
      <c r="E392" s="74">
        <f>SUM(E390)</f>
        <v>44467</v>
      </c>
    </row>
    <row r="393" spans="1:5" s="75" customFormat="1" ht="12" customHeight="1" thickBot="1">
      <c r="A393" s="80"/>
      <c r="B393" s="57"/>
      <c r="C393" s="83"/>
      <c r="D393" s="84"/>
      <c r="E393" s="84"/>
    </row>
    <row r="394" spans="1:5" ht="12" customHeight="1" thickBot="1" thickTop="1">
      <c r="A394" s="85" t="s">
        <v>113</v>
      </c>
      <c r="B394" s="86"/>
      <c r="C394" s="87">
        <f>SUM(C34,C94,C185,C247,C312,C382,C392)</f>
        <v>15004109</v>
      </c>
      <c r="D394" s="87">
        <f>SUM(D34,D94,D185,D247,D312,D382,D392)</f>
        <v>18291688</v>
      </c>
      <c r="E394" s="87">
        <f>SUM(E34,E94,E185,E247,E312,E382,E392)</f>
        <v>17711401</v>
      </c>
    </row>
    <row r="395" spans="1:5" ht="12" customHeight="1" thickTop="1">
      <c r="A395" s="212"/>
      <c r="B395" s="60"/>
      <c r="C395" s="88"/>
      <c r="D395" s="88"/>
      <c r="E395" s="88"/>
    </row>
    <row r="396" spans="1:5" s="54" customFormat="1" ht="12" customHeight="1">
      <c r="A396" s="89" t="s">
        <v>114</v>
      </c>
      <c r="B396" s="90"/>
      <c r="C396" s="91"/>
      <c r="D396" s="92"/>
      <c r="E396" s="92"/>
    </row>
    <row r="397" spans="1:5" s="95" customFormat="1" ht="12" customHeight="1">
      <c r="A397" s="71" t="s">
        <v>115</v>
      </c>
      <c r="B397" s="72" t="s">
        <v>116</v>
      </c>
      <c r="C397" s="93"/>
      <c r="D397" s="94"/>
      <c r="E397" s="94"/>
    </row>
    <row r="398" spans="1:5" s="95" customFormat="1" ht="12" customHeight="1">
      <c r="A398" s="71" t="s">
        <v>117</v>
      </c>
      <c r="B398" s="72"/>
      <c r="C398" s="93"/>
      <c r="D398" s="94"/>
      <c r="E398" s="94"/>
    </row>
    <row r="399" spans="1:5" s="75" customFormat="1" ht="12" customHeight="1">
      <c r="A399" s="64" t="s">
        <v>411</v>
      </c>
      <c r="B399" s="65">
        <v>1000</v>
      </c>
      <c r="C399" s="70">
        <f>SUM(C400:C411)</f>
        <v>1110854</v>
      </c>
      <c r="D399" s="70">
        <f>SUM(D400:D411)</f>
        <v>1585679</v>
      </c>
      <c r="E399" s="70">
        <f>SUM(E400:E411)</f>
        <v>1585679</v>
      </c>
    </row>
    <row r="400" spans="1:5" s="77" customFormat="1" ht="12" customHeight="1">
      <c r="A400" s="68" t="s">
        <v>412</v>
      </c>
      <c r="B400" s="69">
        <v>1013</v>
      </c>
      <c r="C400" s="210">
        <v>13100</v>
      </c>
      <c r="D400" s="210">
        <v>29456</v>
      </c>
      <c r="E400" s="210">
        <v>29456</v>
      </c>
    </row>
    <row r="401" spans="1:5" s="77" customFormat="1" ht="12" customHeight="1">
      <c r="A401" s="68" t="s">
        <v>413</v>
      </c>
      <c r="B401" s="69">
        <v>1015</v>
      </c>
      <c r="C401" s="210">
        <v>131670</v>
      </c>
      <c r="D401" s="210">
        <v>189751</v>
      </c>
      <c r="E401" s="210">
        <v>189751</v>
      </c>
    </row>
    <row r="402" spans="1:5" s="77" customFormat="1" ht="12" customHeight="1">
      <c r="A402" s="68" t="s">
        <v>414</v>
      </c>
      <c r="B402" s="69">
        <v>1016</v>
      </c>
      <c r="C402" s="210">
        <v>244760</v>
      </c>
      <c r="D402" s="210">
        <v>338685</v>
      </c>
      <c r="E402" s="210">
        <v>338685</v>
      </c>
    </row>
    <row r="403" spans="1:5" s="77" customFormat="1" ht="12" customHeight="1">
      <c r="A403" s="68" t="s">
        <v>415</v>
      </c>
      <c r="B403" s="69">
        <v>1020</v>
      </c>
      <c r="C403" s="210">
        <v>315100</v>
      </c>
      <c r="D403" s="210">
        <v>492959</v>
      </c>
      <c r="E403" s="210">
        <v>492959</v>
      </c>
    </row>
    <row r="404" spans="1:5" s="77" customFormat="1" ht="12" customHeight="1">
      <c r="A404" s="68" t="s">
        <v>416</v>
      </c>
      <c r="B404" s="69">
        <v>1030</v>
      </c>
      <c r="C404" s="210">
        <v>73700</v>
      </c>
      <c r="D404" s="210">
        <v>71614</v>
      </c>
      <c r="E404" s="210">
        <v>71614</v>
      </c>
    </row>
    <row r="405" spans="1:5" s="77" customFormat="1" ht="12" customHeight="1">
      <c r="A405" s="68" t="s">
        <v>437</v>
      </c>
      <c r="B405" s="69">
        <v>1040</v>
      </c>
      <c r="C405" s="210">
        <v>176500</v>
      </c>
      <c r="D405" s="210">
        <v>371007</v>
      </c>
      <c r="E405" s="210">
        <v>371007</v>
      </c>
    </row>
    <row r="406" spans="1:5" s="77" customFormat="1" ht="12" customHeight="1">
      <c r="A406" s="68" t="s">
        <v>417</v>
      </c>
      <c r="B406" s="69">
        <v>1051</v>
      </c>
      <c r="C406" s="210">
        <v>60440</v>
      </c>
      <c r="D406" s="210">
        <v>14243</v>
      </c>
      <c r="E406" s="210">
        <v>14243</v>
      </c>
    </row>
    <row r="407" spans="1:5" s="77" customFormat="1" ht="12" customHeight="1">
      <c r="A407" s="68" t="s">
        <v>438</v>
      </c>
      <c r="B407" s="69">
        <v>1052</v>
      </c>
      <c r="C407" s="210">
        <v>15000</v>
      </c>
      <c r="D407" s="210">
        <v>22244</v>
      </c>
      <c r="E407" s="210">
        <v>22244</v>
      </c>
    </row>
    <row r="408" spans="1:5" s="77" customFormat="1" ht="12" customHeight="1">
      <c r="A408" s="68" t="s">
        <v>439</v>
      </c>
      <c r="B408" s="69">
        <v>1062</v>
      </c>
      <c r="C408" s="210">
        <v>43000</v>
      </c>
      <c r="D408" s="210">
        <v>13307</v>
      </c>
      <c r="E408" s="210">
        <v>13307</v>
      </c>
    </row>
    <row r="409" spans="1:5" s="77" customFormat="1" ht="12" customHeight="1">
      <c r="A409" s="68" t="s">
        <v>425</v>
      </c>
      <c r="B409" s="69">
        <v>1091</v>
      </c>
      <c r="C409" s="210">
        <v>16584</v>
      </c>
      <c r="D409" s="210">
        <v>3062</v>
      </c>
      <c r="E409" s="210">
        <v>3062</v>
      </c>
    </row>
    <row r="410" spans="1:5" s="77" customFormat="1" ht="12" customHeight="1">
      <c r="A410" s="68" t="s">
        <v>440</v>
      </c>
      <c r="B410" s="69">
        <v>1092</v>
      </c>
      <c r="C410" s="210">
        <v>6000</v>
      </c>
      <c r="D410" s="210">
        <v>12903</v>
      </c>
      <c r="E410" s="210">
        <v>12903</v>
      </c>
    </row>
    <row r="411" spans="1:5" s="77" customFormat="1" ht="12" customHeight="1">
      <c r="A411" s="68" t="s">
        <v>419</v>
      </c>
      <c r="B411" s="69">
        <v>1098</v>
      </c>
      <c r="C411" s="210">
        <v>15000</v>
      </c>
      <c r="D411" s="210">
        <v>26448</v>
      </c>
      <c r="E411" s="210">
        <v>26448</v>
      </c>
    </row>
    <row r="412" spans="1:5" s="96" customFormat="1" ht="12" customHeight="1">
      <c r="A412" s="71" t="s">
        <v>42</v>
      </c>
      <c r="B412" s="72">
        <v>9999</v>
      </c>
      <c r="C412" s="73">
        <f>SUM(C399)</f>
        <v>1110854</v>
      </c>
      <c r="D412" s="73">
        <f>SUM(D399)</f>
        <v>1585679</v>
      </c>
      <c r="E412" s="73">
        <f>SUM(E399)</f>
        <v>1585679</v>
      </c>
    </row>
    <row r="413" spans="1:5" s="95" customFormat="1" ht="12" customHeight="1">
      <c r="A413" s="97"/>
      <c r="B413" s="98"/>
      <c r="C413" s="93"/>
      <c r="D413" s="94"/>
      <c r="E413" s="94"/>
    </row>
    <row r="414" spans="1:5" s="99" customFormat="1" ht="12" customHeight="1">
      <c r="A414" s="97" t="s">
        <v>59</v>
      </c>
      <c r="B414" s="98">
        <v>5200</v>
      </c>
      <c r="C414" s="93">
        <v>87654</v>
      </c>
      <c r="D414" s="93">
        <v>163876</v>
      </c>
      <c r="E414" s="93">
        <v>163876</v>
      </c>
    </row>
    <row r="415" spans="1:5" s="99" customFormat="1" ht="12" customHeight="1">
      <c r="A415" s="97" t="s">
        <v>118</v>
      </c>
      <c r="B415" s="98">
        <v>5300</v>
      </c>
      <c r="C415" s="93">
        <v>26486</v>
      </c>
      <c r="D415" s="93">
        <v>7824</v>
      </c>
      <c r="E415" s="93">
        <v>7824</v>
      </c>
    </row>
    <row r="416" spans="1:5" s="100" customFormat="1" ht="12" customHeight="1">
      <c r="A416" s="71" t="s">
        <v>60</v>
      </c>
      <c r="B416" s="72"/>
      <c r="C416" s="73">
        <f>SUM(C414:C415)</f>
        <v>114140</v>
      </c>
      <c r="D416" s="73">
        <f>SUM(D414:D415)</f>
        <v>171700</v>
      </c>
      <c r="E416" s="73">
        <f>SUM(E414:E415)</f>
        <v>171700</v>
      </c>
    </row>
    <row r="417" spans="1:5" s="100" customFormat="1" ht="12" customHeight="1">
      <c r="A417" s="71" t="s">
        <v>61</v>
      </c>
      <c r="B417" s="72">
        <v>9999</v>
      </c>
      <c r="C417" s="93">
        <f>SUM(C412,C416)</f>
        <v>1224994</v>
      </c>
      <c r="D417" s="93">
        <f>SUM(D412,D416)</f>
        <v>1757379</v>
      </c>
      <c r="E417" s="93">
        <f>SUM(E412,E416)</f>
        <v>1757379</v>
      </c>
    </row>
    <row r="418" spans="1:5" s="95" customFormat="1" ht="12" customHeight="1">
      <c r="A418" s="97"/>
      <c r="B418" s="98"/>
      <c r="C418" s="93"/>
      <c r="D418" s="94"/>
      <c r="E418" s="94"/>
    </row>
    <row r="419" spans="1:5" s="95" customFormat="1" ht="12" customHeight="1">
      <c r="A419" s="71" t="s">
        <v>119</v>
      </c>
      <c r="B419" s="72" t="s">
        <v>120</v>
      </c>
      <c r="C419" s="93"/>
      <c r="D419" s="94"/>
      <c r="E419" s="94"/>
    </row>
    <row r="420" spans="1:5" s="75" customFormat="1" ht="12" customHeight="1">
      <c r="A420" s="64" t="s">
        <v>397</v>
      </c>
      <c r="B420" s="65">
        <v>100</v>
      </c>
      <c r="C420" s="66">
        <f>SUM(C421:C422)</f>
        <v>14090</v>
      </c>
      <c r="D420" s="66">
        <f>SUM(D421:D422)</f>
        <v>16764</v>
      </c>
      <c r="E420" s="66">
        <f>SUM(E421:E422)</f>
        <v>16764</v>
      </c>
    </row>
    <row r="421" spans="1:5" s="77" customFormat="1" ht="12" customHeight="1">
      <c r="A421" s="68" t="s">
        <v>441</v>
      </c>
      <c r="B421" s="69">
        <v>103</v>
      </c>
      <c r="C421" s="210">
        <v>14090</v>
      </c>
      <c r="D421" s="210">
        <v>16128</v>
      </c>
      <c r="E421" s="210">
        <v>16128</v>
      </c>
    </row>
    <row r="422" spans="1:5" s="77" customFormat="1" ht="12" customHeight="1">
      <c r="A422" s="68" t="s">
        <v>401</v>
      </c>
      <c r="B422" s="69">
        <v>109</v>
      </c>
      <c r="C422" s="210"/>
      <c r="D422" s="210">
        <v>636</v>
      </c>
      <c r="E422" s="210">
        <v>636</v>
      </c>
    </row>
    <row r="423" spans="1:5" s="75" customFormat="1" ht="12" customHeight="1">
      <c r="A423" s="64" t="s">
        <v>402</v>
      </c>
      <c r="B423" s="65">
        <v>200</v>
      </c>
      <c r="C423" s="66">
        <v>94600</v>
      </c>
      <c r="D423" s="70">
        <f>SUM(D424:D424)</f>
        <v>63333</v>
      </c>
      <c r="E423" s="70">
        <f>SUM(E424:E424)</f>
        <v>63333</v>
      </c>
    </row>
    <row r="424" spans="1:5" s="77" customFormat="1" ht="12" customHeight="1">
      <c r="A424" s="68" t="s">
        <v>442</v>
      </c>
      <c r="B424" s="69">
        <v>202</v>
      </c>
      <c r="C424" s="210">
        <v>94600</v>
      </c>
      <c r="D424" s="210">
        <v>63333</v>
      </c>
      <c r="E424" s="210">
        <v>63333</v>
      </c>
    </row>
    <row r="425" spans="1:5" s="75" customFormat="1" ht="12" customHeight="1">
      <c r="A425" s="64" t="s">
        <v>408</v>
      </c>
      <c r="B425" s="65">
        <v>300</v>
      </c>
      <c r="C425" s="66">
        <v>30110</v>
      </c>
      <c r="D425" s="66">
        <v>20383</v>
      </c>
      <c r="E425" s="66">
        <v>20383</v>
      </c>
    </row>
    <row r="426" spans="1:5" s="75" customFormat="1" ht="12" customHeight="1">
      <c r="A426" s="64" t="s">
        <v>409</v>
      </c>
      <c r="B426" s="65">
        <v>500</v>
      </c>
      <c r="C426" s="66">
        <v>4890</v>
      </c>
      <c r="D426" s="66">
        <v>3409</v>
      </c>
      <c r="E426" s="66">
        <v>3409</v>
      </c>
    </row>
    <row r="427" spans="1:5" s="75" customFormat="1" ht="12" customHeight="1">
      <c r="A427" s="64" t="s">
        <v>410</v>
      </c>
      <c r="B427" s="65">
        <v>700</v>
      </c>
      <c r="C427" s="66"/>
      <c r="D427" s="66">
        <v>538</v>
      </c>
      <c r="E427" s="66">
        <v>538</v>
      </c>
    </row>
    <row r="428" spans="1:5" s="75" customFormat="1" ht="12" customHeight="1">
      <c r="A428" s="64" t="s">
        <v>411</v>
      </c>
      <c r="B428" s="65">
        <v>1000</v>
      </c>
      <c r="C428" s="66">
        <v>13700</v>
      </c>
      <c r="D428" s="70">
        <f>SUM(D429:D432)</f>
        <v>9847</v>
      </c>
      <c r="E428" s="70">
        <f>SUM(E429:E432)</f>
        <v>9847</v>
      </c>
    </row>
    <row r="429" spans="1:5" s="77" customFormat="1" ht="12" customHeight="1">
      <c r="A429" s="68" t="s">
        <v>413</v>
      </c>
      <c r="B429" s="69">
        <v>1015</v>
      </c>
      <c r="C429" s="210">
        <v>7000</v>
      </c>
      <c r="D429" s="210">
        <v>8554</v>
      </c>
      <c r="E429" s="210">
        <v>8554</v>
      </c>
    </row>
    <row r="430" spans="1:5" s="77" customFormat="1" ht="12" customHeight="1">
      <c r="A430" s="68" t="s">
        <v>414</v>
      </c>
      <c r="B430" s="69">
        <v>1016</v>
      </c>
      <c r="C430" s="210">
        <v>1400</v>
      </c>
      <c r="D430" s="210">
        <v>0</v>
      </c>
      <c r="E430" s="210">
        <v>0</v>
      </c>
    </row>
    <row r="431" spans="1:5" s="77" customFormat="1" ht="12" customHeight="1">
      <c r="A431" s="68" t="s">
        <v>415</v>
      </c>
      <c r="B431" s="69">
        <v>1020</v>
      </c>
      <c r="C431" s="210">
        <v>5000</v>
      </c>
      <c r="D431" s="210">
        <v>1193</v>
      </c>
      <c r="E431" s="210">
        <v>1193</v>
      </c>
    </row>
    <row r="432" spans="1:5" s="77" customFormat="1" ht="12" customHeight="1">
      <c r="A432" s="68" t="s">
        <v>417</v>
      </c>
      <c r="B432" s="69">
        <v>1051</v>
      </c>
      <c r="C432" s="210">
        <v>300</v>
      </c>
      <c r="D432" s="210">
        <v>100</v>
      </c>
      <c r="E432" s="210">
        <v>100</v>
      </c>
    </row>
    <row r="433" spans="1:5" s="96" customFormat="1" ht="12" customHeight="1">
      <c r="A433" s="71" t="s">
        <v>42</v>
      </c>
      <c r="B433" s="72">
        <v>9999</v>
      </c>
      <c r="C433" s="93">
        <f>SUM(C420,C423,C425:C428)</f>
        <v>157390</v>
      </c>
      <c r="D433" s="93">
        <f>SUM(D420,D423,D425:D428)</f>
        <v>114274</v>
      </c>
      <c r="E433" s="93">
        <f>SUM(E420,E423,E425:E428)</f>
        <v>114274</v>
      </c>
    </row>
    <row r="434" spans="1:5" s="96" customFormat="1" ht="12" customHeight="1">
      <c r="A434" s="71"/>
      <c r="B434" s="72"/>
      <c r="C434" s="93"/>
      <c r="D434" s="93"/>
      <c r="E434" s="93"/>
    </row>
    <row r="435" spans="1:5" s="96" customFormat="1" ht="12" customHeight="1">
      <c r="A435" s="71" t="s">
        <v>121</v>
      </c>
      <c r="B435" s="72"/>
      <c r="C435" s="73">
        <f>SUM(C417,C433)</f>
        <v>1382384</v>
      </c>
      <c r="D435" s="73">
        <f>SUM(D417,D433)</f>
        <v>1871653</v>
      </c>
      <c r="E435" s="73">
        <f>SUM(E417,E433)</f>
        <v>1871653</v>
      </c>
    </row>
    <row r="436" spans="1:5" s="95" customFormat="1" ht="12" customHeight="1">
      <c r="A436" s="71"/>
      <c r="B436" s="72"/>
      <c r="C436" s="93"/>
      <c r="D436" s="94"/>
      <c r="E436" s="94"/>
    </row>
    <row r="437" spans="1:5" s="99" customFormat="1" ht="12" customHeight="1">
      <c r="A437" s="71" t="s">
        <v>51</v>
      </c>
      <c r="B437" s="72"/>
      <c r="C437" s="93"/>
      <c r="D437" s="94"/>
      <c r="E437" s="94"/>
    </row>
    <row r="438" spans="1:5" s="99" customFormat="1" ht="12" customHeight="1">
      <c r="A438" s="71" t="s">
        <v>52</v>
      </c>
      <c r="B438" s="72" t="s">
        <v>53</v>
      </c>
      <c r="C438" s="93"/>
      <c r="D438" s="94"/>
      <c r="E438" s="94"/>
    </row>
    <row r="439" spans="1:5" s="47" customFormat="1" ht="12" customHeight="1">
      <c r="A439" s="64" t="s">
        <v>397</v>
      </c>
      <c r="B439" s="65">
        <v>1000</v>
      </c>
      <c r="C439" s="66">
        <f>SUM(C440:C453)</f>
        <v>720199</v>
      </c>
      <c r="D439" s="66">
        <f>SUM(D440:D453)</f>
        <v>964175</v>
      </c>
      <c r="E439" s="66">
        <f>SUM(E440:E453)</f>
        <v>964175</v>
      </c>
    </row>
    <row r="440" spans="1:5" ht="12" customHeight="1">
      <c r="A440" s="68" t="s">
        <v>434</v>
      </c>
      <c r="B440" s="69">
        <v>1011</v>
      </c>
      <c r="C440" s="210">
        <v>165001</v>
      </c>
      <c r="D440" s="210">
        <v>178787</v>
      </c>
      <c r="E440" s="210">
        <v>178787</v>
      </c>
    </row>
    <row r="441" spans="1:5" ht="12" customHeight="1">
      <c r="A441" s="68" t="s">
        <v>426</v>
      </c>
      <c r="B441" s="69">
        <v>1012</v>
      </c>
      <c r="C441" s="210">
        <v>3350</v>
      </c>
      <c r="D441" s="210">
        <v>466</v>
      </c>
      <c r="E441" s="210">
        <v>466</v>
      </c>
    </row>
    <row r="442" spans="1:5" ht="12" customHeight="1">
      <c r="A442" s="68" t="s">
        <v>412</v>
      </c>
      <c r="B442" s="69">
        <v>1013</v>
      </c>
      <c r="C442" s="210">
        <v>37920</v>
      </c>
      <c r="D442" s="210">
        <v>37620</v>
      </c>
      <c r="E442" s="210">
        <v>37620</v>
      </c>
    </row>
    <row r="443" spans="1:5" ht="12" customHeight="1">
      <c r="A443" s="68" t="s">
        <v>424</v>
      </c>
      <c r="B443" s="69">
        <v>1014</v>
      </c>
      <c r="C443" s="210">
        <v>2424</v>
      </c>
      <c r="D443" s="210">
        <v>151</v>
      </c>
      <c r="E443" s="210">
        <v>151</v>
      </c>
    </row>
    <row r="444" spans="1:5" ht="12" customHeight="1">
      <c r="A444" s="68" t="s">
        <v>413</v>
      </c>
      <c r="B444" s="69">
        <v>1015</v>
      </c>
      <c r="C444" s="210">
        <v>5524</v>
      </c>
      <c r="D444" s="210">
        <v>23822</v>
      </c>
      <c r="E444" s="210">
        <v>23822</v>
      </c>
    </row>
    <row r="445" spans="1:5" ht="12" customHeight="1">
      <c r="A445" s="68" t="s">
        <v>414</v>
      </c>
      <c r="B445" s="69">
        <v>1016</v>
      </c>
      <c r="C445" s="210">
        <v>420142</v>
      </c>
      <c r="D445" s="210">
        <v>506246</v>
      </c>
      <c r="E445" s="210">
        <v>506246</v>
      </c>
    </row>
    <row r="446" spans="1:5" ht="12" customHeight="1">
      <c r="A446" s="68" t="s">
        <v>415</v>
      </c>
      <c r="B446" s="69">
        <v>1020</v>
      </c>
      <c r="C446" s="210">
        <v>24680</v>
      </c>
      <c r="D446" s="210">
        <v>44331</v>
      </c>
      <c r="E446" s="210">
        <v>44331</v>
      </c>
    </row>
    <row r="447" spans="1:5" ht="12" customHeight="1">
      <c r="A447" s="68" t="s">
        <v>416</v>
      </c>
      <c r="B447" s="69">
        <v>1030</v>
      </c>
      <c r="C447" s="210">
        <v>20800</v>
      </c>
      <c r="D447" s="210">
        <v>122738</v>
      </c>
      <c r="E447" s="210">
        <v>122738</v>
      </c>
    </row>
    <row r="448" spans="1:5" ht="12" customHeight="1">
      <c r="A448" s="68" t="s">
        <v>437</v>
      </c>
      <c r="B448" s="69">
        <v>1040</v>
      </c>
      <c r="C448" s="210">
        <v>0</v>
      </c>
      <c r="D448" s="210">
        <v>6272</v>
      </c>
      <c r="E448" s="210">
        <v>6272</v>
      </c>
    </row>
    <row r="449" spans="1:5" s="77" customFormat="1" ht="12" customHeight="1">
      <c r="A449" s="68" t="s">
        <v>417</v>
      </c>
      <c r="B449" s="69">
        <v>1051</v>
      </c>
      <c r="C449" s="210">
        <v>1893</v>
      </c>
      <c r="D449" s="210">
        <v>545</v>
      </c>
      <c r="E449" s="210">
        <v>545</v>
      </c>
    </row>
    <row r="450" spans="1:5" s="77" customFormat="1" ht="12" customHeight="1">
      <c r="A450" s="68" t="s">
        <v>439</v>
      </c>
      <c r="B450" s="69">
        <v>1062</v>
      </c>
      <c r="C450" s="210">
        <v>5344</v>
      </c>
      <c r="D450" s="210">
        <v>0</v>
      </c>
      <c r="E450" s="210">
        <v>0</v>
      </c>
    </row>
    <row r="451" spans="1:5" s="77" customFormat="1" ht="12" customHeight="1">
      <c r="A451" s="68" t="s">
        <v>425</v>
      </c>
      <c r="B451" s="69">
        <v>1091</v>
      </c>
      <c r="C451" s="210">
        <v>28564</v>
      </c>
      <c r="D451" s="210">
        <v>36068</v>
      </c>
      <c r="E451" s="210">
        <v>36068</v>
      </c>
    </row>
    <row r="452" spans="1:5" s="77" customFormat="1" ht="12" customHeight="1">
      <c r="A452" s="68" t="s">
        <v>440</v>
      </c>
      <c r="B452" s="69">
        <v>1092</v>
      </c>
      <c r="C452" s="210"/>
      <c r="D452" s="210">
        <v>2672</v>
      </c>
      <c r="E452" s="210">
        <v>2672</v>
      </c>
    </row>
    <row r="453" spans="1:5" s="77" customFormat="1" ht="12" customHeight="1">
      <c r="A453" s="68" t="s">
        <v>419</v>
      </c>
      <c r="B453" s="69">
        <v>1098</v>
      </c>
      <c r="C453" s="210">
        <v>4557</v>
      </c>
      <c r="D453" s="210">
        <v>4457</v>
      </c>
      <c r="E453" s="210">
        <v>4457</v>
      </c>
    </row>
    <row r="454" spans="1:5" s="100" customFormat="1" ht="12" customHeight="1">
      <c r="A454" s="71" t="s">
        <v>312</v>
      </c>
      <c r="B454" s="72">
        <v>9999</v>
      </c>
      <c r="C454" s="93">
        <f>SUM(C439)</f>
        <v>720199</v>
      </c>
      <c r="D454" s="93">
        <f>SUM(D439)</f>
        <v>964175</v>
      </c>
      <c r="E454" s="93">
        <f>SUM(E439)</f>
        <v>964175</v>
      </c>
    </row>
    <row r="455" spans="1:5" s="100" customFormat="1" ht="12" customHeight="1">
      <c r="A455" s="71" t="s">
        <v>122</v>
      </c>
      <c r="B455" s="72">
        <v>5100</v>
      </c>
      <c r="C455" s="93">
        <v>0</v>
      </c>
      <c r="D455" s="93">
        <v>16671</v>
      </c>
      <c r="E455" s="93">
        <v>16671</v>
      </c>
    </row>
    <row r="456" spans="1:5" s="100" customFormat="1" ht="12" customHeight="1">
      <c r="A456" s="71" t="s">
        <v>123</v>
      </c>
      <c r="B456" s="72">
        <v>5200</v>
      </c>
      <c r="C456" s="93"/>
      <c r="D456" s="93">
        <v>81838</v>
      </c>
      <c r="E456" s="93">
        <v>81838</v>
      </c>
    </row>
    <row r="457" spans="1:5" s="100" customFormat="1" ht="12" customHeight="1">
      <c r="A457" s="71" t="s">
        <v>60</v>
      </c>
      <c r="B457" s="72"/>
      <c r="C457" s="93">
        <f>SUM(C455:C456)</f>
        <v>0</v>
      </c>
      <c r="D457" s="93">
        <f>SUM(D455:D456)</f>
        <v>98509</v>
      </c>
      <c r="E457" s="93">
        <f>SUM(E455:E456)</f>
        <v>98509</v>
      </c>
    </row>
    <row r="458" spans="1:5" s="100" customFormat="1" ht="12" customHeight="1">
      <c r="A458" s="71" t="s">
        <v>61</v>
      </c>
      <c r="B458" s="72">
        <v>9999</v>
      </c>
      <c r="C458" s="93">
        <f>SUM(C454,C457)</f>
        <v>720199</v>
      </c>
      <c r="D458" s="93">
        <f>SUM(D454,D457)</f>
        <v>1062684</v>
      </c>
      <c r="E458" s="93">
        <f>SUM(E454,E457)</f>
        <v>1062684</v>
      </c>
    </row>
    <row r="459" spans="1:5" s="99" customFormat="1" ht="12" customHeight="1">
      <c r="A459" s="71"/>
      <c r="B459" s="72"/>
      <c r="C459" s="93"/>
      <c r="D459" s="94"/>
      <c r="E459" s="94"/>
    </row>
    <row r="460" spans="1:5" ht="12" customHeight="1">
      <c r="A460" s="64" t="s">
        <v>124</v>
      </c>
      <c r="B460" s="65" t="s">
        <v>125</v>
      </c>
      <c r="C460" s="66"/>
      <c r="D460" s="67"/>
      <c r="E460" s="67"/>
    </row>
    <row r="461" spans="1:5" ht="12" customHeight="1">
      <c r="A461" s="64"/>
      <c r="B461" s="65"/>
      <c r="C461" s="66"/>
      <c r="D461" s="67"/>
      <c r="E461" s="67"/>
    </row>
    <row r="462" spans="1:5" s="47" customFormat="1" ht="12.75" customHeight="1">
      <c r="A462" s="64" t="s">
        <v>397</v>
      </c>
      <c r="B462" s="65">
        <v>100</v>
      </c>
      <c r="C462" s="66">
        <f>SUM(C463:C464)</f>
        <v>0</v>
      </c>
      <c r="D462" s="66">
        <f>SUM(D463:D464)</f>
        <v>40288</v>
      </c>
      <c r="E462" s="66">
        <f>SUM(E463:E464)</f>
        <v>40288</v>
      </c>
    </row>
    <row r="463" spans="1:5" ht="12" customHeight="1">
      <c r="A463" s="68" t="s">
        <v>441</v>
      </c>
      <c r="B463" s="69">
        <v>101</v>
      </c>
      <c r="C463" s="210"/>
      <c r="D463" s="210">
        <v>36797</v>
      </c>
      <c r="E463" s="210">
        <v>36797</v>
      </c>
    </row>
    <row r="464" spans="1:5" ht="12" customHeight="1">
      <c r="A464" s="68" t="s">
        <v>401</v>
      </c>
      <c r="B464" s="69">
        <v>109</v>
      </c>
      <c r="C464" s="210"/>
      <c r="D464" s="210">
        <v>3491</v>
      </c>
      <c r="E464" s="210">
        <v>3491</v>
      </c>
    </row>
    <row r="465" spans="1:5" s="47" customFormat="1" ht="12" customHeight="1">
      <c r="A465" s="64" t="s">
        <v>402</v>
      </c>
      <c r="B465" s="65">
        <v>200</v>
      </c>
      <c r="C465" s="66">
        <f>SUM(C466:C467)</f>
        <v>0</v>
      </c>
      <c r="D465" s="66">
        <f>SUM(D466:D467)</f>
        <v>0</v>
      </c>
      <c r="E465" s="66">
        <f>SUM(E466:E467)</f>
        <v>0</v>
      </c>
    </row>
    <row r="466" spans="1:5" ht="12" customHeight="1">
      <c r="A466" s="68" t="s">
        <v>421</v>
      </c>
      <c r="B466" s="69">
        <v>208</v>
      </c>
      <c r="C466" s="210"/>
      <c r="D466" s="210"/>
      <c r="E466" s="210"/>
    </row>
    <row r="467" spans="1:5" ht="12" customHeight="1">
      <c r="A467" s="68" t="s">
        <v>422</v>
      </c>
      <c r="B467" s="69">
        <v>209</v>
      </c>
      <c r="C467" s="210"/>
      <c r="D467" s="210"/>
      <c r="E467" s="210"/>
    </row>
    <row r="468" spans="1:5" s="47" customFormat="1" ht="12" customHeight="1">
      <c r="A468" s="64" t="s">
        <v>408</v>
      </c>
      <c r="B468" s="65">
        <v>300</v>
      </c>
      <c r="C468" s="66"/>
      <c r="D468" s="66">
        <v>11621</v>
      </c>
      <c r="E468" s="66">
        <v>11621</v>
      </c>
    </row>
    <row r="469" spans="1:5" s="47" customFormat="1" ht="12" customHeight="1">
      <c r="A469" s="64" t="s">
        <v>423</v>
      </c>
      <c r="B469" s="65">
        <v>400</v>
      </c>
      <c r="C469" s="66"/>
      <c r="D469" s="66">
        <v>1603</v>
      </c>
      <c r="E469" s="66">
        <v>1603</v>
      </c>
    </row>
    <row r="470" spans="1:5" s="47" customFormat="1" ht="12" customHeight="1">
      <c r="A470" s="64" t="s">
        <v>409</v>
      </c>
      <c r="B470" s="65">
        <v>500</v>
      </c>
      <c r="C470" s="66"/>
      <c r="D470" s="66">
        <v>1946</v>
      </c>
      <c r="E470" s="66">
        <v>1946</v>
      </c>
    </row>
    <row r="471" spans="1:5" s="47" customFormat="1" ht="12" customHeight="1">
      <c r="A471" s="64" t="s">
        <v>410</v>
      </c>
      <c r="B471" s="65">
        <v>700</v>
      </c>
      <c r="C471" s="66"/>
      <c r="D471" s="66">
        <v>353</v>
      </c>
      <c r="E471" s="66">
        <v>353</v>
      </c>
    </row>
    <row r="472" spans="1:5" s="47" customFormat="1" ht="12" customHeight="1">
      <c r="A472" s="64" t="s">
        <v>312</v>
      </c>
      <c r="B472" s="65">
        <v>9999</v>
      </c>
      <c r="C472" s="66">
        <f>SUM(C462,C465,C468:C471)</f>
        <v>0</v>
      </c>
      <c r="D472" s="66">
        <f>SUM(D462,D465,D468:D471)</f>
        <v>55811</v>
      </c>
      <c r="E472" s="66">
        <f>SUM(E462,E465,E468:E471)</f>
        <v>55811</v>
      </c>
    </row>
    <row r="473" spans="1:5" s="47" customFormat="1" ht="12" customHeight="1">
      <c r="A473" s="64"/>
      <c r="B473" s="65"/>
      <c r="C473" s="66"/>
      <c r="D473" s="66"/>
      <c r="E473" s="66"/>
    </row>
    <row r="474" spans="1:5" s="99" customFormat="1" ht="12" customHeight="1">
      <c r="A474" s="71" t="s">
        <v>126</v>
      </c>
      <c r="B474" s="72" t="s">
        <v>127</v>
      </c>
      <c r="C474" s="93"/>
      <c r="D474" s="94"/>
      <c r="E474" s="94"/>
    </row>
    <row r="475" spans="1:5" s="99" customFormat="1" ht="12" customHeight="1">
      <c r="A475" s="71"/>
      <c r="B475" s="72"/>
      <c r="C475" s="93"/>
      <c r="D475" s="94"/>
      <c r="E475" s="94"/>
    </row>
    <row r="476" spans="1:5" s="47" customFormat="1" ht="12" customHeight="1">
      <c r="A476" s="64" t="s">
        <v>397</v>
      </c>
      <c r="B476" s="65">
        <v>100</v>
      </c>
      <c r="C476" s="66">
        <f>SUM(C477:C478)</f>
        <v>22154</v>
      </c>
      <c r="D476" s="66">
        <f>SUM(D477:D478)</f>
        <v>25553</v>
      </c>
      <c r="E476" s="66">
        <f>SUM(E477:E478)</f>
        <v>25553</v>
      </c>
    </row>
    <row r="477" spans="1:5" ht="12" customHeight="1">
      <c r="A477" s="68" t="s">
        <v>398</v>
      </c>
      <c r="B477" s="69">
        <v>101</v>
      </c>
      <c r="C477" s="210">
        <v>22154</v>
      </c>
      <c r="D477" s="210">
        <v>23268</v>
      </c>
      <c r="E477" s="210">
        <v>23268</v>
      </c>
    </row>
    <row r="478" spans="1:5" ht="12" customHeight="1">
      <c r="A478" s="68" t="s">
        <v>401</v>
      </c>
      <c r="B478" s="69">
        <v>109</v>
      </c>
      <c r="C478" s="210"/>
      <c r="D478" s="210">
        <v>2285</v>
      </c>
      <c r="E478" s="210">
        <v>2285</v>
      </c>
    </row>
    <row r="479" spans="1:5" s="47" customFormat="1" ht="12" customHeight="1">
      <c r="A479" s="64" t="s">
        <v>402</v>
      </c>
      <c r="B479" s="65">
        <v>200</v>
      </c>
      <c r="C479" s="66">
        <f>SUM(C480)</f>
        <v>0</v>
      </c>
      <c r="D479" s="66">
        <f>SUM(D480)</f>
        <v>31</v>
      </c>
      <c r="E479" s="66">
        <f>SUM(E480)</f>
        <v>31</v>
      </c>
    </row>
    <row r="480" spans="1:5" ht="12" customHeight="1">
      <c r="A480" s="68" t="s">
        <v>422</v>
      </c>
      <c r="B480" s="69">
        <v>209</v>
      </c>
      <c r="C480" s="210"/>
      <c r="D480" s="210">
        <v>31</v>
      </c>
      <c r="E480" s="210">
        <v>31</v>
      </c>
    </row>
    <row r="481" spans="1:5" s="47" customFormat="1" ht="12" customHeight="1">
      <c r="A481" s="64" t="s">
        <v>408</v>
      </c>
      <c r="B481" s="65">
        <v>300</v>
      </c>
      <c r="C481" s="66">
        <v>5959</v>
      </c>
      <c r="D481" s="66">
        <v>7352</v>
      </c>
      <c r="E481" s="66">
        <v>7352</v>
      </c>
    </row>
    <row r="482" spans="1:5" s="47" customFormat="1" ht="12" customHeight="1">
      <c r="A482" s="64" t="s">
        <v>409</v>
      </c>
      <c r="B482" s="65">
        <v>500</v>
      </c>
      <c r="C482" s="66">
        <v>997</v>
      </c>
      <c r="D482" s="66">
        <v>1229</v>
      </c>
      <c r="E482" s="66">
        <v>1229</v>
      </c>
    </row>
    <row r="483" spans="1:5" s="47" customFormat="1" ht="12" customHeight="1">
      <c r="A483" s="64" t="s">
        <v>410</v>
      </c>
      <c r="B483" s="65">
        <v>700</v>
      </c>
      <c r="C483" s="66">
        <v>177</v>
      </c>
      <c r="D483" s="66">
        <v>64</v>
      </c>
      <c r="E483" s="66">
        <v>64</v>
      </c>
    </row>
    <row r="484" spans="1:5" s="75" customFormat="1" ht="12" customHeight="1">
      <c r="A484" s="64" t="s">
        <v>411</v>
      </c>
      <c r="B484" s="65">
        <v>1000</v>
      </c>
      <c r="C484" s="70">
        <f>SUM(C485:C493)</f>
        <v>10409</v>
      </c>
      <c r="D484" s="70">
        <f>SUM(D485:D493)</f>
        <v>11802</v>
      </c>
      <c r="E484" s="70">
        <f>SUM(E485:E493)</f>
        <v>11802</v>
      </c>
    </row>
    <row r="485" spans="1:5" s="77" customFormat="1" ht="12" customHeight="1">
      <c r="A485" s="68" t="s">
        <v>412</v>
      </c>
      <c r="B485" s="69">
        <v>1013</v>
      </c>
      <c r="C485" s="210">
        <v>1200</v>
      </c>
      <c r="D485" s="210">
        <v>1200</v>
      </c>
      <c r="E485" s="210">
        <v>1200</v>
      </c>
    </row>
    <row r="486" spans="1:5" s="77" customFormat="1" ht="12" customHeight="1">
      <c r="A486" s="68" t="s">
        <v>413</v>
      </c>
      <c r="B486" s="69">
        <v>1015</v>
      </c>
      <c r="C486" s="210">
        <v>1000</v>
      </c>
      <c r="D486" s="210">
        <v>2365</v>
      </c>
      <c r="E486" s="210">
        <v>2365</v>
      </c>
    </row>
    <row r="487" spans="1:5" s="77" customFormat="1" ht="12" customHeight="1">
      <c r="A487" s="68" t="s">
        <v>414</v>
      </c>
      <c r="B487" s="69">
        <v>1016</v>
      </c>
      <c r="C487" s="210">
        <v>3500</v>
      </c>
      <c r="D487" s="210">
        <v>6276</v>
      </c>
      <c r="E487" s="210">
        <v>6276</v>
      </c>
    </row>
    <row r="488" spans="1:5" s="77" customFormat="1" ht="12" customHeight="1">
      <c r="A488" s="68" t="s">
        <v>415</v>
      </c>
      <c r="B488" s="69">
        <v>1020</v>
      </c>
      <c r="C488" s="210">
        <v>1044</v>
      </c>
      <c r="D488" s="210">
        <v>648</v>
      </c>
      <c r="E488" s="210">
        <v>648</v>
      </c>
    </row>
    <row r="489" spans="1:5" s="77" customFormat="1" ht="12" customHeight="1">
      <c r="A489" s="68" t="s">
        <v>416</v>
      </c>
      <c r="B489" s="69">
        <v>1030</v>
      </c>
      <c r="C489" s="210">
        <v>3000</v>
      </c>
      <c r="D489" s="210">
        <v>0</v>
      </c>
      <c r="E489" s="210">
        <v>0</v>
      </c>
    </row>
    <row r="490" spans="1:5" s="77" customFormat="1" ht="12" customHeight="1">
      <c r="A490" s="64" t="s">
        <v>58</v>
      </c>
      <c r="B490" s="69">
        <v>1040</v>
      </c>
      <c r="C490" s="210"/>
      <c r="D490" s="210">
        <v>53</v>
      </c>
      <c r="E490" s="210">
        <v>53</v>
      </c>
    </row>
    <row r="491" spans="1:5" s="77" customFormat="1" ht="12" customHeight="1">
      <c r="A491" s="68" t="s">
        <v>439</v>
      </c>
      <c r="B491" s="69">
        <v>1062</v>
      </c>
      <c r="C491" s="210"/>
      <c r="D491" s="210">
        <v>99</v>
      </c>
      <c r="E491" s="210">
        <v>99</v>
      </c>
    </row>
    <row r="492" spans="1:5" s="77" customFormat="1" ht="12" customHeight="1">
      <c r="A492" s="68" t="s">
        <v>425</v>
      </c>
      <c r="B492" s="69">
        <v>1091</v>
      </c>
      <c r="C492" s="210">
        <v>665</v>
      </c>
      <c r="D492" s="210">
        <v>1117</v>
      </c>
      <c r="E492" s="210">
        <v>1117</v>
      </c>
    </row>
    <row r="493" spans="1:5" s="77" customFormat="1" ht="12" customHeight="1">
      <c r="A493" s="68" t="s">
        <v>419</v>
      </c>
      <c r="B493" s="69">
        <v>1098</v>
      </c>
      <c r="C493" s="210"/>
      <c r="D493" s="210">
        <v>44</v>
      </c>
      <c r="E493" s="210">
        <v>44</v>
      </c>
    </row>
    <row r="494" spans="1:5" s="100" customFormat="1" ht="12" customHeight="1">
      <c r="A494" s="71" t="s">
        <v>312</v>
      </c>
      <c r="B494" s="72">
        <v>9999</v>
      </c>
      <c r="C494" s="93">
        <f>SUM(C476,C479,C481:C484)</f>
        <v>39696</v>
      </c>
      <c r="D494" s="93">
        <f>SUM(D476,D479,D481:D484)</f>
        <v>46031</v>
      </c>
      <c r="E494" s="93">
        <f>SUM(E476,E479,E481:E484)</f>
        <v>46031</v>
      </c>
    </row>
    <row r="495" spans="1:5" s="99" customFormat="1" ht="12" customHeight="1">
      <c r="A495" s="71"/>
      <c r="B495" s="72"/>
      <c r="C495" s="93"/>
      <c r="D495" s="94"/>
      <c r="E495" s="94"/>
    </row>
    <row r="496" spans="1:5" s="99" customFormat="1" ht="12" customHeight="1">
      <c r="A496" s="71" t="s">
        <v>62</v>
      </c>
      <c r="B496" s="72" t="s">
        <v>63</v>
      </c>
      <c r="C496" s="93"/>
      <c r="D496" s="94"/>
      <c r="E496" s="94"/>
    </row>
    <row r="497" spans="1:5" s="47" customFormat="1" ht="12" customHeight="1">
      <c r="A497" s="64" t="s">
        <v>411</v>
      </c>
      <c r="B497" s="65">
        <v>1000</v>
      </c>
      <c r="C497" s="66">
        <f>SUM(C498:C506)</f>
        <v>46439</v>
      </c>
      <c r="D497" s="66">
        <f>SUM(D498:D506)</f>
        <v>67039</v>
      </c>
      <c r="E497" s="66">
        <f>SUM(E498:E506)</f>
        <v>67039</v>
      </c>
    </row>
    <row r="498" spans="1:5" ht="12" customHeight="1">
      <c r="A498" s="68" t="s">
        <v>426</v>
      </c>
      <c r="B498" s="69">
        <v>1012</v>
      </c>
      <c r="C498" s="210">
        <v>300</v>
      </c>
      <c r="D498" s="210">
        <v>0</v>
      </c>
      <c r="E498" s="210">
        <v>0</v>
      </c>
    </row>
    <row r="499" spans="1:5" ht="12" customHeight="1">
      <c r="A499" s="68" t="s">
        <v>412</v>
      </c>
      <c r="B499" s="69">
        <v>1013</v>
      </c>
      <c r="C499" s="210">
        <v>3840</v>
      </c>
      <c r="D499" s="210">
        <v>3480</v>
      </c>
      <c r="E499" s="210">
        <v>3480</v>
      </c>
    </row>
    <row r="500" spans="1:5" ht="12" customHeight="1">
      <c r="A500" s="68" t="s">
        <v>413</v>
      </c>
      <c r="B500" s="69">
        <v>1015</v>
      </c>
      <c r="C500" s="210">
        <v>800</v>
      </c>
      <c r="D500" s="210">
        <v>1902</v>
      </c>
      <c r="E500" s="210">
        <v>1902</v>
      </c>
    </row>
    <row r="501" spans="1:5" ht="12" customHeight="1">
      <c r="A501" s="68" t="s">
        <v>414</v>
      </c>
      <c r="B501" s="69">
        <v>1016</v>
      </c>
      <c r="C501" s="210">
        <v>31000</v>
      </c>
      <c r="D501" s="210">
        <v>50950</v>
      </c>
      <c r="E501" s="210">
        <v>50950</v>
      </c>
    </row>
    <row r="502" spans="1:5" ht="12" customHeight="1">
      <c r="A502" s="68" t="s">
        <v>415</v>
      </c>
      <c r="B502" s="69">
        <v>1020</v>
      </c>
      <c r="C502" s="210">
        <v>5150</v>
      </c>
      <c r="D502" s="210">
        <v>6904</v>
      </c>
      <c r="E502" s="210">
        <v>6904</v>
      </c>
    </row>
    <row r="503" spans="1:5" ht="12" customHeight="1">
      <c r="A503" s="68" t="s">
        <v>427</v>
      </c>
      <c r="B503" s="69">
        <v>1040</v>
      </c>
      <c r="C503" s="210"/>
      <c r="D503" s="210">
        <v>0</v>
      </c>
      <c r="E503" s="210">
        <v>0</v>
      </c>
    </row>
    <row r="504" spans="1:5" ht="12" customHeight="1">
      <c r="A504" s="68" t="s">
        <v>417</v>
      </c>
      <c r="B504" s="69">
        <v>1051</v>
      </c>
      <c r="C504" s="210">
        <v>150</v>
      </c>
      <c r="D504" s="210">
        <v>57</v>
      </c>
      <c r="E504" s="210">
        <v>57</v>
      </c>
    </row>
    <row r="505" spans="1:5" ht="12" customHeight="1">
      <c r="A505" s="68" t="s">
        <v>439</v>
      </c>
      <c r="B505" s="69">
        <v>1062</v>
      </c>
      <c r="C505" s="210">
        <v>1784</v>
      </c>
      <c r="D505" s="210">
        <v>0</v>
      </c>
      <c r="E505" s="210">
        <v>0</v>
      </c>
    </row>
    <row r="506" spans="1:5" ht="12" customHeight="1">
      <c r="A506" s="68" t="s">
        <v>425</v>
      </c>
      <c r="B506" s="69">
        <v>1091</v>
      </c>
      <c r="C506" s="210">
        <v>3415</v>
      </c>
      <c r="D506" s="210">
        <v>3746</v>
      </c>
      <c r="E506" s="210">
        <v>3746</v>
      </c>
    </row>
    <row r="507" spans="1:5" s="100" customFormat="1" ht="12" customHeight="1">
      <c r="A507" s="71" t="s">
        <v>312</v>
      </c>
      <c r="B507" s="72">
        <v>9999</v>
      </c>
      <c r="C507" s="93">
        <f>SUM(C497)</f>
        <v>46439</v>
      </c>
      <c r="D507" s="93">
        <f>SUM(D497)</f>
        <v>67039</v>
      </c>
      <c r="E507" s="93">
        <f>SUM(E497)</f>
        <v>67039</v>
      </c>
    </row>
    <row r="508" spans="1:5" s="99" customFormat="1" ht="12" customHeight="1">
      <c r="A508" s="71" t="s">
        <v>64</v>
      </c>
      <c r="B508" s="72" t="s">
        <v>65</v>
      </c>
      <c r="C508" s="93"/>
      <c r="D508" s="82"/>
      <c r="E508" s="82"/>
    </row>
    <row r="509" spans="1:5" s="47" customFormat="1" ht="12" customHeight="1">
      <c r="A509" s="64" t="s">
        <v>411</v>
      </c>
      <c r="B509" s="65">
        <v>1000</v>
      </c>
      <c r="C509" s="66">
        <f>SUM(C510:C518)</f>
        <v>81563</v>
      </c>
      <c r="D509" s="66">
        <f>SUM(D510:D518)</f>
        <v>74713</v>
      </c>
      <c r="E509" s="66">
        <f>SUM(E510:E518)</f>
        <v>74713</v>
      </c>
    </row>
    <row r="510" spans="1:5" ht="12" customHeight="1">
      <c r="A510" s="68" t="s">
        <v>412</v>
      </c>
      <c r="B510" s="69">
        <v>1013</v>
      </c>
      <c r="C510" s="210">
        <v>1440</v>
      </c>
      <c r="D510" s="210">
        <v>1320</v>
      </c>
      <c r="E510" s="210">
        <v>1320</v>
      </c>
    </row>
    <row r="511" spans="1:5" ht="12" customHeight="1">
      <c r="A511" s="68" t="s">
        <v>413</v>
      </c>
      <c r="B511" s="69">
        <v>1015</v>
      </c>
      <c r="C511" s="210">
        <v>18000</v>
      </c>
      <c r="D511" s="210">
        <v>16797</v>
      </c>
      <c r="E511" s="210">
        <v>16797</v>
      </c>
    </row>
    <row r="512" spans="1:5" ht="12" customHeight="1">
      <c r="A512" s="68" t="s">
        <v>414</v>
      </c>
      <c r="B512" s="69">
        <v>1016</v>
      </c>
      <c r="C512" s="210">
        <v>10000</v>
      </c>
      <c r="D512" s="210">
        <v>9704</v>
      </c>
      <c r="E512" s="210">
        <v>9704</v>
      </c>
    </row>
    <row r="513" spans="1:5" ht="12" customHeight="1">
      <c r="A513" s="68" t="s">
        <v>415</v>
      </c>
      <c r="B513" s="69">
        <v>1020</v>
      </c>
      <c r="C513" s="210">
        <v>26000</v>
      </c>
      <c r="D513" s="210">
        <v>25907</v>
      </c>
      <c r="E513" s="210">
        <v>25907</v>
      </c>
    </row>
    <row r="514" spans="1:5" ht="12" customHeight="1">
      <c r="A514" s="68" t="s">
        <v>427</v>
      </c>
      <c r="B514" s="69">
        <v>1040</v>
      </c>
      <c r="C514" s="210"/>
      <c r="D514" s="210">
        <v>42</v>
      </c>
      <c r="E514" s="210">
        <v>42</v>
      </c>
    </row>
    <row r="515" spans="1:5" ht="12" customHeight="1">
      <c r="A515" s="68" t="s">
        <v>417</v>
      </c>
      <c r="B515" s="69">
        <v>1051</v>
      </c>
      <c r="C515" s="210">
        <v>2500</v>
      </c>
      <c r="D515" s="210">
        <v>4503</v>
      </c>
      <c r="E515" s="210">
        <v>4503</v>
      </c>
    </row>
    <row r="516" spans="1:5" ht="12" customHeight="1">
      <c r="A516" s="68" t="s">
        <v>439</v>
      </c>
      <c r="B516" s="69">
        <v>1062</v>
      </c>
      <c r="C516" s="210">
        <v>321</v>
      </c>
      <c r="D516" s="210">
        <v>3555</v>
      </c>
      <c r="E516" s="210">
        <v>3555</v>
      </c>
    </row>
    <row r="517" spans="1:5" ht="12" customHeight="1">
      <c r="A517" s="68" t="s">
        <v>425</v>
      </c>
      <c r="B517" s="69">
        <v>1091</v>
      </c>
      <c r="C517" s="210">
        <v>2222</v>
      </c>
      <c r="D517" s="210">
        <v>1515</v>
      </c>
      <c r="E517" s="210">
        <v>1515</v>
      </c>
    </row>
    <row r="518" spans="1:5" ht="12" customHeight="1">
      <c r="A518" s="68" t="s">
        <v>419</v>
      </c>
      <c r="B518" s="69">
        <v>1098</v>
      </c>
      <c r="C518" s="210">
        <v>21080</v>
      </c>
      <c r="D518" s="210">
        <v>11370</v>
      </c>
      <c r="E518" s="210">
        <v>11370</v>
      </c>
    </row>
    <row r="519" spans="1:5" s="100" customFormat="1" ht="12" customHeight="1">
      <c r="A519" s="71" t="s">
        <v>312</v>
      </c>
      <c r="B519" s="72">
        <v>9999</v>
      </c>
      <c r="C519" s="93">
        <f>SUM(C509)</f>
        <v>81563</v>
      </c>
      <c r="D519" s="93">
        <f>SUM(D509)</f>
        <v>74713</v>
      </c>
      <c r="E519" s="93">
        <f>SUM(E509)</f>
        <v>74713</v>
      </c>
    </row>
    <row r="520" spans="1:5" s="99" customFormat="1" ht="12" customHeight="1">
      <c r="A520" s="71"/>
      <c r="B520" s="72"/>
      <c r="C520" s="93"/>
      <c r="D520" s="94"/>
      <c r="E520" s="94"/>
    </row>
    <row r="521" spans="1:5" s="100" customFormat="1" ht="12" customHeight="1">
      <c r="A521" s="71" t="s">
        <v>66</v>
      </c>
      <c r="B521" s="72"/>
      <c r="C521" s="73">
        <f>SUM(C458,C472,C494,C507,C519)</f>
        <v>887897</v>
      </c>
      <c r="D521" s="73">
        <f>SUM(D458,D472,D494,D507,D519)</f>
        <v>1306278</v>
      </c>
      <c r="E521" s="73">
        <f>SUM(E458,E472,E494,E507,E519)</f>
        <v>1306278</v>
      </c>
    </row>
    <row r="522" spans="1:5" s="95" customFormat="1" ht="12" customHeight="1">
      <c r="A522" s="71"/>
      <c r="B522" s="71"/>
      <c r="C522" s="82"/>
      <c r="D522" s="94"/>
      <c r="E522" s="94"/>
    </row>
    <row r="523" spans="1:5" s="99" customFormat="1" ht="12" customHeight="1">
      <c r="A523" s="71" t="s">
        <v>67</v>
      </c>
      <c r="B523" s="72"/>
      <c r="C523" s="93"/>
      <c r="D523" s="94"/>
      <c r="E523" s="94"/>
    </row>
    <row r="524" spans="1:5" s="99" customFormat="1" ht="12" customHeight="1">
      <c r="A524" s="71" t="s">
        <v>78</v>
      </c>
      <c r="B524" s="72" t="s">
        <v>79</v>
      </c>
      <c r="C524" s="93"/>
      <c r="D524" s="94"/>
      <c r="E524" s="94"/>
    </row>
    <row r="525" spans="1:5" s="47" customFormat="1" ht="12" customHeight="1">
      <c r="A525" s="64" t="s">
        <v>397</v>
      </c>
      <c r="B525" s="65">
        <v>1000</v>
      </c>
      <c r="C525" s="66">
        <f>SUM(C526:C536)</f>
        <v>317831</v>
      </c>
      <c r="D525" s="66">
        <f>SUM(D526:D536)</f>
        <v>399481</v>
      </c>
      <c r="E525" s="66">
        <f>SUM(E526:E536)</f>
        <v>399481</v>
      </c>
    </row>
    <row r="526" spans="1:5" ht="12" customHeight="1">
      <c r="A526" s="68" t="s">
        <v>434</v>
      </c>
      <c r="B526" s="69">
        <v>1011</v>
      </c>
      <c r="C526" s="210">
        <v>97000</v>
      </c>
      <c r="D526" s="210">
        <v>110618</v>
      </c>
      <c r="E526" s="210">
        <v>110618</v>
      </c>
    </row>
    <row r="527" spans="1:5" ht="12" customHeight="1">
      <c r="A527" s="68" t="s">
        <v>426</v>
      </c>
      <c r="B527" s="69">
        <v>1012</v>
      </c>
      <c r="C527" s="210">
        <v>300</v>
      </c>
      <c r="D527" s="210">
        <v>53</v>
      </c>
      <c r="E527" s="210">
        <v>53</v>
      </c>
    </row>
    <row r="528" spans="1:5" ht="12" customHeight="1">
      <c r="A528" s="68" t="s">
        <v>412</v>
      </c>
      <c r="B528" s="69">
        <v>1013</v>
      </c>
      <c r="C528" s="210">
        <v>12000</v>
      </c>
      <c r="D528" s="210">
        <v>13968</v>
      </c>
      <c r="E528" s="210">
        <v>13968</v>
      </c>
    </row>
    <row r="529" spans="1:5" ht="12" customHeight="1">
      <c r="A529" s="68" t="s">
        <v>413</v>
      </c>
      <c r="B529" s="69">
        <v>1015</v>
      </c>
      <c r="C529" s="210">
        <v>6000</v>
      </c>
      <c r="D529" s="210">
        <v>19975</v>
      </c>
      <c r="E529" s="210">
        <v>19975</v>
      </c>
    </row>
    <row r="530" spans="1:5" ht="12" customHeight="1">
      <c r="A530" s="68" t="s">
        <v>414</v>
      </c>
      <c r="B530" s="69">
        <v>1016</v>
      </c>
      <c r="C530" s="210">
        <v>169000</v>
      </c>
      <c r="D530" s="210">
        <v>145347</v>
      </c>
      <c r="E530" s="210">
        <v>145347</v>
      </c>
    </row>
    <row r="531" spans="1:5" ht="12" customHeight="1">
      <c r="A531" s="68" t="s">
        <v>415</v>
      </c>
      <c r="B531" s="69">
        <v>1020</v>
      </c>
      <c r="C531" s="210">
        <v>19350</v>
      </c>
      <c r="D531" s="210">
        <v>27691</v>
      </c>
      <c r="E531" s="210">
        <v>27691</v>
      </c>
    </row>
    <row r="532" spans="1:5" ht="12" customHeight="1">
      <c r="A532" s="68" t="s">
        <v>416</v>
      </c>
      <c r="B532" s="69">
        <v>1030</v>
      </c>
      <c r="C532" s="210">
        <v>3600</v>
      </c>
      <c r="D532" s="210">
        <v>66359</v>
      </c>
      <c r="E532" s="210">
        <v>66359</v>
      </c>
    </row>
    <row r="533" spans="1:5" ht="12" customHeight="1">
      <c r="A533" s="68" t="s">
        <v>437</v>
      </c>
      <c r="B533" s="69">
        <v>1040</v>
      </c>
      <c r="C533" s="210">
        <v>48</v>
      </c>
      <c r="D533" s="210">
        <v>446</v>
      </c>
      <c r="E533" s="210">
        <v>446</v>
      </c>
    </row>
    <row r="534" spans="1:5" ht="12" customHeight="1">
      <c r="A534" s="68" t="s">
        <v>417</v>
      </c>
      <c r="B534" s="69">
        <v>1051</v>
      </c>
      <c r="C534" s="210"/>
      <c r="D534" s="210">
        <v>187</v>
      </c>
      <c r="E534" s="210">
        <v>187</v>
      </c>
    </row>
    <row r="535" spans="1:5" ht="12" customHeight="1">
      <c r="A535" s="68" t="s">
        <v>425</v>
      </c>
      <c r="B535" s="69">
        <v>1091</v>
      </c>
      <c r="C535" s="210">
        <v>10393</v>
      </c>
      <c r="D535" s="210">
        <v>12157</v>
      </c>
      <c r="E535" s="210">
        <v>12157</v>
      </c>
    </row>
    <row r="536" spans="1:5" ht="12" customHeight="1">
      <c r="A536" s="68" t="s">
        <v>419</v>
      </c>
      <c r="B536" s="69">
        <v>1098</v>
      </c>
      <c r="C536" s="210">
        <v>140</v>
      </c>
      <c r="D536" s="210">
        <v>2680</v>
      </c>
      <c r="E536" s="210">
        <v>2680</v>
      </c>
    </row>
    <row r="537" spans="1:5" s="100" customFormat="1" ht="12" customHeight="1">
      <c r="A537" s="71" t="s">
        <v>312</v>
      </c>
      <c r="B537" s="72">
        <v>9999</v>
      </c>
      <c r="C537" s="93">
        <f>SUM(C525)</f>
        <v>317831</v>
      </c>
      <c r="D537" s="93">
        <f>SUM(D525)</f>
        <v>399481</v>
      </c>
      <c r="E537" s="93">
        <f>SUM(E525)</f>
        <v>399481</v>
      </c>
    </row>
    <row r="538" spans="1:5" s="47" customFormat="1" ht="12" customHeight="1">
      <c r="A538" s="64" t="s">
        <v>59</v>
      </c>
      <c r="B538" s="65">
        <v>5200</v>
      </c>
      <c r="C538" s="66">
        <v>30000</v>
      </c>
      <c r="D538" s="66">
        <v>101348</v>
      </c>
      <c r="E538" s="66">
        <v>101348</v>
      </c>
    </row>
    <row r="539" spans="1:5" s="100" customFormat="1" ht="12" customHeight="1">
      <c r="A539" s="71" t="s">
        <v>60</v>
      </c>
      <c r="B539" s="72"/>
      <c r="C539" s="93">
        <v>30000</v>
      </c>
      <c r="D539" s="73">
        <f>SUM(D538)</f>
        <v>101348</v>
      </c>
      <c r="E539" s="73">
        <f>SUM(E538)</f>
        <v>101348</v>
      </c>
    </row>
    <row r="540" spans="1:5" s="100" customFormat="1" ht="12" customHeight="1">
      <c r="A540" s="71" t="s">
        <v>61</v>
      </c>
      <c r="B540" s="72">
        <v>9999</v>
      </c>
      <c r="C540" s="93">
        <f>SUM(C537,C539)</f>
        <v>347831</v>
      </c>
      <c r="D540" s="93">
        <f>SUM(D537,D539)</f>
        <v>500829</v>
      </c>
      <c r="E540" s="93">
        <f>SUM(E537,E539)</f>
        <v>500829</v>
      </c>
    </row>
    <row r="541" spans="1:5" s="99" customFormat="1" ht="12" customHeight="1">
      <c r="A541" s="71" t="s">
        <v>80</v>
      </c>
      <c r="B541" s="72" t="s">
        <v>81</v>
      </c>
      <c r="C541" s="93"/>
      <c r="D541" s="94"/>
      <c r="E541" s="94"/>
    </row>
    <row r="542" spans="1:5" s="75" customFormat="1" ht="12" customHeight="1">
      <c r="A542" s="64" t="s">
        <v>411</v>
      </c>
      <c r="B542" s="65">
        <v>1000</v>
      </c>
      <c r="C542" s="70">
        <f>SUM(C543:C543)</f>
        <v>30000</v>
      </c>
      <c r="D542" s="70">
        <f>SUM(D543:D543)</f>
        <v>52860</v>
      </c>
      <c r="E542" s="70">
        <f>SUM(E543:E543)</f>
        <v>52860</v>
      </c>
    </row>
    <row r="543" spans="1:5" s="77" customFormat="1" ht="12" customHeight="1">
      <c r="A543" s="68" t="s">
        <v>415</v>
      </c>
      <c r="B543" s="69">
        <v>1020</v>
      </c>
      <c r="C543" s="210">
        <v>30000</v>
      </c>
      <c r="D543" s="210">
        <v>52860</v>
      </c>
      <c r="E543" s="210">
        <v>52860</v>
      </c>
    </row>
    <row r="544" spans="1:5" s="100" customFormat="1" ht="12" customHeight="1">
      <c r="A544" s="71" t="s">
        <v>312</v>
      </c>
      <c r="B544" s="72">
        <v>9999</v>
      </c>
      <c r="C544" s="93">
        <v>30000</v>
      </c>
      <c r="D544" s="93">
        <f>SUM(D542)</f>
        <v>52860</v>
      </c>
      <c r="E544" s="93">
        <f>SUM(E542)</f>
        <v>52860</v>
      </c>
    </row>
    <row r="545" spans="1:5" s="100" customFormat="1" ht="12" customHeight="1">
      <c r="A545" s="71" t="s">
        <v>82</v>
      </c>
      <c r="B545" s="72"/>
      <c r="C545" s="73">
        <f>SUM(C540,C544)</f>
        <v>377831</v>
      </c>
      <c r="D545" s="73">
        <f>SUM(D540,D544)</f>
        <v>553689</v>
      </c>
      <c r="E545" s="73">
        <f>SUM(E540,E544)</f>
        <v>553689</v>
      </c>
    </row>
    <row r="546" spans="1:5" s="100" customFormat="1" ht="12" customHeight="1">
      <c r="A546" s="71"/>
      <c r="B546" s="72"/>
      <c r="C546" s="93"/>
      <c r="D546" s="73"/>
      <c r="E546" s="73"/>
    </row>
    <row r="547" spans="1:5" s="95" customFormat="1" ht="12" customHeight="1">
      <c r="A547" s="71" t="s">
        <v>83</v>
      </c>
      <c r="B547" s="72"/>
      <c r="C547" s="93"/>
      <c r="D547" s="94"/>
      <c r="E547" s="94"/>
    </row>
    <row r="548" spans="1:5" s="95" customFormat="1" ht="12" customHeight="1">
      <c r="A548" s="71" t="s">
        <v>84</v>
      </c>
      <c r="B548" s="72"/>
      <c r="C548" s="93"/>
      <c r="D548" s="94"/>
      <c r="E548" s="94"/>
    </row>
    <row r="549" spans="1:5" s="95" customFormat="1" ht="12" customHeight="1">
      <c r="A549" s="71" t="s">
        <v>128</v>
      </c>
      <c r="B549" s="72" t="s">
        <v>129</v>
      </c>
      <c r="C549" s="93"/>
      <c r="D549" s="94"/>
      <c r="E549" s="94"/>
    </row>
    <row r="550" spans="1:5" s="75" customFormat="1" ht="12" customHeight="1">
      <c r="A550" s="64" t="s">
        <v>397</v>
      </c>
      <c r="B550" s="65">
        <v>100</v>
      </c>
      <c r="C550" s="70">
        <f>SUM(C551:C552)</f>
        <v>102392</v>
      </c>
      <c r="D550" s="70">
        <f>SUM(D551:D552)</f>
        <v>79210</v>
      </c>
      <c r="E550" s="70">
        <f>SUM(E551:E552)</f>
        <v>79210</v>
      </c>
    </row>
    <row r="551" spans="1:5" s="77" customFormat="1" ht="12" customHeight="1">
      <c r="A551" s="68" t="s">
        <v>398</v>
      </c>
      <c r="B551" s="69">
        <v>101</v>
      </c>
      <c r="C551" s="210">
        <v>102392</v>
      </c>
      <c r="D551" s="210">
        <v>76191</v>
      </c>
      <c r="E551" s="210">
        <v>76191</v>
      </c>
    </row>
    <row r="552" spans="1:5" s="77" customFormat="1" ht="12" customHeight="1">
      <c r="A552" s="68" t="s">
        <v>401</v>
      </c>
      <c r="B552" s="69">
        <v>109</v>
      </c>
      <c r="C552" s="210"/>
      <c r="D552" s="210">
        <v>3019</v>
      </c>
      <c r="E552" s="210">
        <v>3019</v>
      </c>
    </row>
    <row r="553" spans="1:5" s="75" customFormat="1" ht="12" customHeight="1">
      <c r="A553" s="64" t="s">
        <v>402</v>
      </c>
      <c r="B553" s="65">
        <v>200</v>
      </c>
      <c r="C553" s="70">
        <f>SUM(C554:C555)</f>
        <v>2000</v>
      </c>
      <c r="D553" s="70">
        <f>SUM(D554:D555)</f>
        <v>994</v>
      </c>
      <c r="E553" s="70">
        <f>SUM(E554:E555)</f>
        <v>994</v>
      </c>
    </row>
    <row r="554" spans="1:5" s="77" customFormat="1" ht="12" customHeight="1">
      <c r="A554" s="68" t="s">
        <v>433</v>
      </c>
      <c r="B554" s="69">
        <v>208</v>
      </c>
      <c r="C554" s="210">
        <v>2000</v>
      </c>
      <c r="D554" s="210">
        <v>641</v>
      </c>
      <c r="E554" s="210">
        <v>641</v>
      </c>
    </row>
    <row r="555" spans="1:5" s="77" customFormat="1" ht="12" customHeight="1">
      <c r="A555" s="68" t="s">
        <v>422</v>
      </c>
      <c r="B555" s="69">
        <v>209</v>
      </c>
      <c r="C555" s="210"/>
      <c r="D555" s="210">
        <v>353</v>
      </c>
      <c r="E555" s="210">
        <v>353</v>
      </c>
    </row>
    <row r="556" spans="1:5" s="75" customFormat="1" ht="12" customHeight="1">
      <c r="A556" s="64" t="s">
        <v>408</v>
      </c>
      <c r="B556" s="65">
        <v>300</v>
      </c>
      <c r="C556" s="66">
        <v>27663</v>
      </c>
      <c r="D556" s="66">
        <v>21165</v>
      </c>
      <c r="E556" s="66">
        <v>21165</v>
      </c>
    </row>
    <row r="557" spans="1:5" s="75" customFormat="1" ht="12" customHeight="1">
      <c r="A557" s="64" t="s">
        <v>409</v>
      </c>
      <c r="B557" s="65">
        <v>500</v>
      </c>
      <c r="C557" s="66">
        <v>4608</v>
      </c>
      <c r="D557" s="66">
        <v>3761</v>
      </c>
      <c r="E557" s="66">
        <v>3761</v>
      </c>
    </row>
    <row r="558" spans="1:5" s="75" customFormat="1" ht="12" customHeight="1">
      <c r="A558" s="64" t="s">
        <v>410</v>
      </c>
      <c r="B558" s="65">
        <v>700</v>
      </c>
      <c r="C558" s="66">
        <v>700</v>
      </c>
      <c r="D558" s="66">
        <v>696</v>
      </c>
      <c r="E558" s="66">
        <v>696</v>
      </c>
    </row>
    <row r="559" spans="1:5" s="75" customFormat="1" ht="12" customHeight="1">
      <c r="A559" s="64" t="s">
        <v>411</v>
      </c>
      <c r="B559" s="65">
        <v>1000</v>
      </c>
      <c r="C559" s="70">
        <f>SUM(C560:C569)</f>
        <v>90000</v>
      </c>
      <c r="D559" s="70">
        <f>SUM(D560:D569)</f>
        <v>103192</v>
      </c>
      <c r="E559" s="70">
        <f>SUM(E560:E569)</f>
        <v>103192</v>
      </c>
    </row>
    <row r="560" spans="1:5" s="77" customFormat="1" ht="12" customHeight="1">
      <c r="A560" s="68" t="s">
        <v>420</v>
      </c>
      <c r="B560" s="69">
        <v>1011</v>
      </c>
      <c r="C560" s="210">
        <v>45000</v>
      </c>
      <c r="D560" s="210">
        <v>48296</v>
      </c>
      <c r="E560" s="210">
        <v>48296</v>
      </c>
    </row>
    <row r="561" spans="1:5" s="77" customFormat="1" ht="12" customHeight="1">
      <c r="A561" s="68" t="s">
        <v>412</v>
      </c>
      <c r="B561" s="69">
        <v>1013</v>
      </c>
      <c r="C561" s="210">
        <v>2500</v>
      </c>
      <c r="D561" s="210">
        <v>3027</v>
      </c>
      <c r="E561" s="210">
        <v>3027</v>
      </c>
    </row>
    <row r="562" spans="1:5" s="77" customFormat="1" ht="12" customHeight="1">
      <c r="A562" s="68" t="s">
        <v>413</v>
      </c>
      <c r="B562" s="69">
        <v>1015</v>
      </c>
      <c r="C562" s="210">
        <v>5000</v>
      </c>
      <c r="D562" s="210">
        <v>4311</v>
      </c>
      <c r="E562" s="210">
        <v>4311</v>
      </c>
    </row>
    <row r="563" spans="1:5" s="77" customFormat="1" ht="12" customHeight="1">
      <c r="A563" s="68" t="s">
        <v>414</v>
      </c>
      <c r="B563" s="69">
        <v>1016</v>
      </c>
      <c r="C563" s="210">
        <v>19888</v>
      </c>
      <c r="D563" s="210">
        <v>28755</v>
      </c>
      <c r="E563" s="210">
        <v>28755</v>
      </c>
    </row>
    <row r="564" spans="1:5" s="77" customFormat="1" ht="12" customHeight="1">
      <c r="A564" s="68" t="s">
        <v>415</v>
      </c>
      <c r="B564" s="69">
        <v>1020</v>
      </c>
      <c r="C564" s="210">
        <v>12000</v>
      </c>
      <c r="D564" s="210">
        <v>15334</v>
      </c>
      <c r="E564" s="210">
        <v>15334</v>
      </c>
    </row>
    <row r="565" spans="1:5" s="77" customFormat="1" ht="12" customHeight="1">
      <c r="A565" s="68" t="s">
        <v>416</v>
      </c>
      <c r="B565" s="69">
        <v>1030</v>
      </c>
      <c r="C565" s="210">
        <v>2000</v>
      </c>
      <c r="D565" s="210">
        <v>0</v>
      </c>
      <c r="E565" s="210">
        <v>0</v>
      </c>
    </row>
    <row r="566" spans="1:5" s="77" customFormat="1" ht="12" customHeight="1">
      <c r="A566" s="68" t="s">
        <v>437</v>
      </c>
      <c r="B566" s="69">
        <v>1040</v>
      </c>
      <c r="C566" s="210">
        <v>190</v>
      </c>
      <c r="D566" s="210">
        <v>172</v>
      </c>
      <c r="E566" s="210">
        <v>172</v>
      </c>
    </row>
    <row r="567" spans="1:5" s="77" customFormat="1" ht="12" customHeight="1">
      <c r="A567" s="68" t="s">
        <v>439</v>
      </c>
      <c r="B567" s="69">
        <v>1062</v>
      </c>
      <c r="C567" s="210">
        <v>350</v>
      </c>
      <c r="D567" s="210">
        <v>620</v>
      </c>
      <c r="E567" s="210">
        <v>620</v>
      </c>
    </row>
    <row r="568" spans="1:5" s="77" customFormat="1" ht="12" customHeight="1">
      <c r="A568" s="68" t="s">
        <v>425</v>
      </c>
      <c r="B568" s="69">
        <v>1091</v>
      </c>
      <c r="C568" s="210">
        <v>3072</v>
      </c>
      <c r="D568" s="210">
        <v>2659</v>
      </c>
      <c r="E568" s="210">
        <v>2659</v>
      </c>
    </row>
    <row r="569" spans="1:5" s="77" customFormat="1" ht="12" customHeight="1">
      <c r="A569" s="68" t="s">
        <v>419</v>
      </c>
      <c r="B569" s="69">
        <v>1098</v>
      </c>
      <c r="C569" s="210"/>
      <c r="D569" s="210">
        <v>18</v>
      </c>
      <c r="E569" s="210">
        <v>18</v>
      </c>
    </row>
    <row r="570" spans="1:5" s="96" customFormat="1" ht="12" customHeight="1">
      <c r="A570" s="71" t="s">
        <v>312</v>
      </c>
      <c r="B570" s="72">
        <v>9999</v>
      </c>
      <c r="C570" s="93">
        <v>227363</v>
      </c>
      <c r="D570" s="73">
        <f>SUM(D550,D553,D556,D557,D558,D559)</f>
        <v>209018</v>
      </c>
      <c r="E570" s="73">
        <f>SUM(E550,E553,E556,E557,E558,E559)</f>
        <v>209018</v>
      </c>
    </row>
    <row r="571" spans="1:5" s="47" customFormat="1" ht="12" customHeight="1">
      <c r="A571" s="64" t="s">
        <v>59</v>
      </c>
      <c r="B571" s="65">
        <v>5200</v>
      </c>
      <c r="C571" s="66">
        <v>13000</v>
      </c>
      <c r="D571" s="66">
        <v>0</v>
      </c>
      <c r="E571" s="70">
        <v>0</v>
      </c>
    </row>
    <row r="572" spans="1:5" s="100" customFormat="1" ht="12" customHeight="1">
      <c r="A572" s="71" t="s">
        <v>60</v>
      </c>
      <c r="B572" s="72"/>
      <c r="C572" s="93">
        <v>13000</v>
      </c>
      <c r="D572" s="73">
        <f>SUM(D571)</f>
        <v>0</v>
      </c>
      <c r="E572" s="73">
        <f>SUM(E571)</f>
        <v>0</v>
      </c>
    </row>
    <row r="573" spans="1:5" s="100" customFormat="1" ht="12" customHeight="1">
      <c r="A573" s="71" t="s">
        <v>61</v>
      </c>
      <c r="B573" s="72">
        <v>9999</v>
      </c>
      <c r="C573" s="93">
        <f>SUM(C570,C572)</f>
        <v>240363</v>
      </c>
      <c r="D573" s="93">
        <f>SUM(D570,D572)</f>
        <v>209018</v>
      </c>
      <c r="E573" s="93">
        <f>SUM(E570,E572)</f>
        <v>209018</v>
      </c>
    </row>
    <row r="574" spans="1:5" s="100" customFormat="1" ht="12" customHeight="1">
      <c r="A574" s="71"/>
      <c r="B574" s="72"/>
      <c r="C574" s="93"/>
      <c r="D574" s="93"/>
      <c r="E574" s="93"/>
    </row>
    <row r="575" spans="1:5" s="95" customFormat="1" ht="12" customHeight="1">
      <c r="A575" s="71" t="s">
        <v>130</v>
      </c>
      <c r="B575" s="72" t="s">
        <v>131</v>
      </c>
      <c r="C575" s="93"/>
      <c r="D575" s="94"/>
      <c r="E575" s="94"/>
    </row>
    <row r="576" spans="1:5" s="75" customFormat="1" ht="12" customHeight="1">
      <c r="A576" s="64" t="s">
        <v>397</v>
      </c>
      <c r="B576" s="65">
        <v>100</v>
      </c>
      <c r="C576" s="70">
        <f>SUM(C577:C578)</f>
        <v>35878</v>
      </c>
      <c r="D576" s="70">
        <f>SUM(D577:D578)</f>
        <v>37133</v>
      </c>
      <c r="E576" s="70">
        <f>SUM(E577:E578)</f>
        <v>37133</v>
      </c>
    </row>
    <row r="577" spans="1:5" s="77" customFormat="1" ht="12" customHeight="1">
      <c r="A577" s="68" t="s">
        <v>398</v>
      </c>
      <c r="B577" s="69">
        <v>101</v>
      </c>
      <c r="C577" s="210">
        <v>35878</v>
      </c>
      <c r="D577" s="210">
        <v>35676</v>
      </c>
      <c r="E577" s="210">
        <v>35676</v>
      </c>
    </row>
    <row r="578" spans="1:5" s="77" customFormat="1" ht="12" customHeight="1">
      <c r="A578" s="68" t="s">
        <v>401</v>
      </c>
      <c r="B578" s="69">
        <v>109</v>
      </c>
      <c r="C578" s="210"/>
      <c r="D578" s="210">
        <v>1457</v>
      </c>
      <c r="E578" s="210">
        <v>1457</v>
      </c>
    </row>
    <row r="579" spans="1:5" s="75" customFormat="1" ht="12" customHeight="1">
      <c r="A579" s="64" t="s">
        <v>402</v>
      </c>
      <c r="B579" s="65">
        <v>200</v>
      </c>
      <c r="C579" s="70">
        <f>SUM(C580)</f>
        <v>0</v>
      </c>
      <c r="D579" s="70">
        <f>SUM(D580)</f>
        <v>44</v>
      </c>
      <c r="E579" s="70">
        <f>SUM(E580)</f>
        <v>44</v>
      </c>
    </row>
    <row r="580" spans="1:5" s="77" customFormat="1" ht="12" customHeight="1">
      <c r="A580" s="68" t="s">
        <v>433</v>
      </c>
      <c r="B580" s="69">
        <v>208</v>
      </c>
      <c r="C580" s="210"/>
      <c r="D580" s="210">
        <v>44</v>
      </c>
      <c r="E580" s="210">
        <v>44</v>
      </c>
    </row>
    <row r="581" spans="1:5" s="75" customFormat="1" ht="12" customHeight="1">
      <c r="A581" s="64" t="s">
        <v>408</v>
      </c>
      <c r="B581" s="65">
        <v>300</v>
      </c>
      <c r="C581" s="66">
        <v>9793</v>
      </c>
      <c r="D581" s="66">
        <v>9961</v>
      </c>
      <c r="E581" s="66">
        <v>9961</v>
      </c>
    </row>
    <row r="582" spans="1:5" s="75" customFormat="1" ht="12" customHeight="1">
      <c r="A582" s="64" t="s">
        <v>409</v>
      </c>
      <c r="B582" s="65">
        <v>500</v>
      </c>
      <c r="C582" s="66">
        <v>1615</v>
      </c>
      <c r="D582" s="66">
        <v>1669</v>
      </c>
      <c r="E582" s="66">
        <v>1669</v>
      </c>
    </row>
    <row r="583" spans="1:5" s="75" customFormat="1" ht="12" customHeight="1">
      <c r="A583" s="64" t="s">
        <v>410</v>
      </c>
      <c r="B583" s="65">
        <v>700</v>
      </c>
      <c r="C583" s="66">
        <v>145</v>
      </c>
      <c r="D583" s="66">
        <v>258</v>
      </c>
      <c r="E583" s="66">
        <v>258</v>
      </c>
    </row>
    <row r="584" spans="1:5" s="75" customFormat="1" ht="12" customHeight="1">
      <c r="A584" s="64" t="s">
        <v>411</v>
      </c>
      <c r="B584" s="65">
        <v>1000</v>
      </c>
      <c r="C584" s="70">
        <f>SUM(C585:C590)</f>
        <v>9926</v>
      </c>
      <c r="D584" s="70">
        <f>SUM(D585:D590)</f>
        <v>14998</v>
      </c>
      <c r="E584" s="70">
        <f>SUM(E585:E590)</f>
        <v>14998</v>
      </c>
    </row>
    <row r="585" spans="1:5" s="77" customFormat="1" ht="12" customHeight="1">
      <c r="A585" s="68" t="s">
        <v>412</v>
      </c>
      <c r="B585" s="69">
        <v>1013</v>
      </c>
      <c r="C585" s="210">
        <v>1500</v>
      </c>
      <c r="D585" s="210">
        <v>1544</v>
      </c>
      <c r="E585" s="210">
        <v>1544</v>
      </c>
    </row>
    <row r="586" spans="1:5" s="77" customFormat="1" ht="12" customHeight="1">
      <c r="A586" s="68" t="s">
        <v>413</v>
      </c>
      <c r="B586" s="69">
        <v>1015</v>
      </c>
      <c r="C586" s="210">
        <v>1500</v>
      </c>
      <c r="D586" s="210">
        <v>4442</v>
      </c>
      <c r="E586" s="210">
        <v>4442</v>
      </c>
    </row>
    <row r="587" spans="1:5" s="77" customFormat="1" ht="12" customHeight="1">
      <c r="A587" s="68" t="s">
        <v>414</v>
      </c>
      <c r="B587" s="69">
        <v>1016</v>
      </c>
      <c r="C587" s="210">
        <v>5000</v>
      </c>
      <c r="D587" s="210">
        <v>5707</v>
      </c>
      <c r="E587" s="210">
        <v>5707</v>
      </c>
    </row>
    <row r="588" spans="1:5" s="77" customFormat="1" ht="12" customHeight="1">
      <c r="A588" s="68" t="s">
        <v>415</v>
      </c>
      <c r="B588" s="69">
        <v>1020</v>
      </c>
      <c r="C588" s="210">
        <v>850</v>
      </c>
      <c r="D588" s="210">
        <v>1785</v>
      </c>
      <c r="E588" s="210">
        <v>1785</v>
      </c>
    </row>
    <row r="589" spans="1:5" s="77" customFormat="1" ht="12" customHeight="1">
      <c r="A589" s="68" t="s">
        <v>425</v>
      </c>
      <c r="B589" s="69">
        <v>1091</v>
      </c>
      <c r="C589" s="210">
        <v>1076</v>
      </c>
      <c r="D589" s="210">
        <v>1220</v>
      </c>
      <c r="E589" s="210">
        <v>1220</v>
      </c>
    </row>
    <row r="590" spans="1:5" s="77" customFormat="1" ht="12" customHeight="1">
      <c r="A590" s="68" t="s">
        <v>419</v>
      </c>
      <c r="B590" s="69">
        <v>1098</v>
      </c>
      <c r="C590" s="210"/>
      <c r="D590" s="210">
        <v>300</v>
      </c>
      <c r="E590" s="210">
        <v>300</v>
      </c>
    </row>
    <row r="591" spans="1:5" s="96" customFormat="1" ht="12" customHeight="1">
      <c r="A591" s="71" t="s">
        <v>312</v>
      </c>
      <c r="B591" s="72">
        <v>9999</v>
      </c>
      <c r="C591" s="73">
        <f>SUM(C576,C579,C581:C584)</f>
        <v>57357</v>
      </c>
      <c r="D591" s="73">
        <f>SUM(D576,D579,D581:D584)</f>
        <v>64063</v>
      </c>
      <c r="E591" s="73">
        <f>SUM(E576,E579,E581:E584)</f>
        <v>64063</v>
      </c>
    </row>
    <row r="592" spans="1:5" s="47" customFormat="1" ht="12" customHeight="1">
      <c r="A592" s="64" t="s">
        <v>58</v>
      </c>
      <c r="B592" s="65">
        <v>5100</v>
      </c>
      <c r="C592" s="66">
        <v>0</v>
      </c>
      <c r="D592" s="66">
        <v>17009</v>
      </c>
      <c r="E592" s="66">
        <v>17009</v>
      </c>
    </row>
    <row r="593" spans="1:5" s="47" customFormat="1" ht="12" customHeight="1">
      <c r="A593" s="64" t="s">
        <v>59</v>
      </c>
      <c r="B593" s="65">
        <v>5200</v>
      </c>
      <c r="C593" s="66"/>
      <c r="D593" s="66">
        <v>33076</v>
      </c>
      <c r="E593" s="66">
        <v>33076</v>
      </c>
    </row>
    <row r="594" spans="1:5" s="100" customFormat="1" ht="12" customHeight="1">
      <c r="A594" s="71" t="s">
        <v>60</v>
      </c>
      <c r="B594" s="72"/>
      <c r="C594" s="73">
        <f>SUM(C592:C593)</f>
        <v>0</v>
      </c>
      <c r="D594" s="73">
        <f>SUM(D592:D593)</f>
        <v>50085</v>
      </c>
      <c r="E594" s="73">
        <f>SUM(E592:E593)</f>
        <v>50085</v>
      </c>
    </row>
    <row r="595" spans="1:5" s="100" customFormat="1" ht="12" customHeight="1">
      <c r="A595" s="71" t="s">
        <v>61</v>
      </c>
      <c r="B595" s="72">
        <v>9999</v>
      </c>
      <c r="C595" s="93">
        <f>SUM(C591,C594)</f>
        <v>57357</v>
      </c>
      <c r="D595" s="93">
        <f>SUM(D591,D594)</f>
        <v>114148</v>
      </c>
      <c r="E595" s="93">
        <f>SUM(E591,E594)</f>
        <v>114148</v>
      </c>
    </row>
    <row r="596" spans="1:5" s="96" customFormat="1" ht="12" customHeight="1">
      <c r="A596" s="71"/>
      <c r="B596" s="72"/>
      <c r="C596" s="73"/>
      <c r="D596" s="73"/>
      <c r="E596" s="73"/>
    </row>
    <row r="597" spans="1:5" s="95" customFormat="1" ht="12" customHeight="1">
      <c r="A597" s="101" t="s">
        <v>85</v>
      </c>
      <c r="B597" s="102" t="s">
        <v>132</v>
      </c>
      <c r="C597" s="93"/>
      <c r="D597" s="94"/>
      <c r="E597" s="94"/>
    </row>
    <row r="598" spans="1:5" s="75" customFormat="1" ht="12" customHeight="1">
      <c r="A598" s="64" t="s">
        <v>411</v>
      </c>
      <c r="B598" s="65">
        <v>1000</v>
      </c>
      <c r="C598" s="70">
        <f>SUM(C599:C602)</f>
        <v>36000</v>
      </c>
      <c r="D598" s="70">
        <f>SUM(D599:D602)</f>
        <v>63461</v>
      </c>
      <c r="E598" s="70">
        <f>SUM(E599:E602)</f>
        <v>63461</v>
      </c>
    </row>
    <row r="599" spans="1:5" s="77" customFormat="1" ht="12" customHeight="1">
      <c r="A599" s="68" t="s">
        <v>413</v>
      </c>
      <c r="B599" s="69">
        <v>1015</v>
      </c>
      <c r="C599" s="210">
        <v>15900</v>
      </c>
      <c r="D599" s="210">
        <v>21981</v>
      </c>
      <c r="E599" s="210">
        <v>21981</v>
      </c>
    </row>
    <row r="600" spans="1:5" s="77" customFormat="1" ht="12" customHeight="1">
      <c r="A600" s="68" t="s">
        <v>414</v>
      </c>
      <c r="B600" s="69">
        <v>1016</v>
      </c>
      <c r="C600" s="210"/>
      <c r="D600" s="210">
        <v>225</v>
      </c>
      <c r="E600" s="210">
        <v>225</v>
      </c>
    </row>
    <row r="601" spans="1:5" s="77" customFormat="1" ht="12" customHeight="1">
      <c r="A601" s="68" t="s">
        <v>415</v>
      </c>
      <c r="B601" s="103">
        <v>1020</v>
      </c>
      <c r="C601" s="210">
        <v>20100</v>
      </c>
      <c r="D601" s="210">
        <v>41255</v>
      </c>
      <c r="E601" s="210">
        <v>41255</v>
      </c>
    </row>
    <row r="602" spans="1:5" s="77" customFormat="1" ht="12" customHeight="1">
      <c r="A602" s="68" t="s">
        <v>419</v>
      </c>
      <c r="B602" s="69">
        <v>1098</v>
      </c>
      <c r="C602" s="210"/>
      <c r="D602" s="210">
        <v>0</v>
      </c>
      <c r="E602" s="210">
        <v>0</v>
      </c>
    </row>
    <row r="603" spans="1:5" s="96" customFormat="1" ht="12" customHeight="1">
      <c r="A603" s="71" t="s">
        <v>71</v>
      </c>
      <c r="B603" s="72">
        <v>9999</v>
      </c>
      <c r="C603" s="93">
        <v>36000</v>
      </c>
      <c r="D603" s="73">
        <f>SUM(D598)</f>
        <v>63461</v>
      </c>
      <c r="E603" s="73">
        <f>SUM(E598)</f>
        <v>63461</v>
      </c>
    </row>
    <row r="604" spans="1:5" s="96" customFormat="1" ht="12" customHeight="1">
      <c r="A604" s="71"/>
      <c r="B604" s="72"/>
      <c r="C604" s="93"/>
      <c r="D604" s="73"/>
      <c r="E604" s="73"/>
    </row>
    <row r="605" spans="1:5" s="96" customFormat="1" ht="12" customHeight="1">
      <c r="A605" s="71" t="s">
        <v>92</v>
      </c>
      <c r="B605" s="72"/>
      <c r="C605" s="73">
        <f>SUM(C573,C595,C603)</f>
        <v>333720</v>
      </c>
      <c r="D605" s="73">
        <f>SUM(D573,D595,D603)</f>
        <v>386627</v>
      </c>
      <c r="E605" s="73">
        <f>SUM(E573,E595,E603)</f>
        <v>386627</v>
      </c>
    </row>
    <row r="606" spans="1:5" s="95" customFormat="1" ht="12" customHeight="1">
      <c r="A606" s="71"/>
      <c r="B606" s="72"/>
      <c r="C606" s="93"/>
      <c r="D606" s="94"/>
      <c r="E606" s="94"/>
    </row>
    <row r="607" spans="1:5" s="95" customFormat="1" ht="12" customHeight="1">
      <c r="A607" s="71" t="s">
        <v>133</v>
      </c>
      <c r="B607" s="72"/>
      <c r="C607" s="93"/>
      <c r="D607" s="94"/>
      <c r="E607" s="94"/>
    </row>
    <row r="608" spans="1:5" s="95" customFormat="1" ht="12" customHeight="1">
      <c r="A608" s="71" t="s">
        <v>134</v>
      </c>
      <c r="B608" s="98"/>
      <c r="C608" s="93"/>
      <c r="D608" s="94"/>
      <c r="E608" s="94"/>
    </row>
    <row r="609" spans="1:5" s="95" customFormat="1" ht="12" customHeight="1">
      <c r="A609" s="71" t="s">
        <v>135</v>
      </c>
      <c r="B609" s="72" t="s">
        <v>136</v>
      </c>
      <c r="C609" s="93"/>
      <c r="D609" s="94"/>
      <c r="E609" s="94"/>
    </row>
    <row r="610" spans="1:5" s="75" customFormat="1" ht="12" customHeight="1">
      <c r="A610" s="64" t="s">
        <v>411</v>
      </c>
      <c r="B610" s="65">
        <v>1000</v>
      </c>
      <c r="C610" s="70">
        <f>SUM(C611:C614)</f>
        <v>25000</v>
      </c>
      <c r="D610" s="70">
        <f>SUM(D611:D614)</f>
        <v>91296</v>
      </c>
      <c r="E610" s="70">
        <f>SUM(E611:E614)</f>
        <v>91296</v>
      </c>
    </row>
    <row r="611" spans="1:5" s="77" customFormat="1" ht="12" customHeight="1">
      <c r="A611" s="68" t="s">
        <v>413</v>
      </c>
      <c r="B611" s="69">
        <v>1015</v>
      </c>
      <c r="C611" s="67"/>
      <c r="D611" s="67">
        <v>48</v>
      </c>
      <c r="E611" s="67">
        <v>48</v>
      </c>
    </row>
    <row r="612" spans="1:5" s="77" customFormat="1" ht="12" customHeight="1">
      <c r="A612" s="68" t="s">
        <v>414</v>
      </c>
      <c r="B612" s="69">
        <v>1016</v>
      </c>
      <c r="C612" s="210">
        <v>25000</v>
      </c>
      <c r="D612" s="210">
        <v>69518</v>
      </c>
      <c r="E612" s="210">
        <v>69518</v>
      </c>
    </row>
    <row r="613" spans="1:5" s="77" customFormat="1" ht="12" customHeight="1">
      <c r="A613" s="68" t="s">
        <v>415</v>
      </c>
      <c r="B613" s="69">
        <v>1020</v>
      </c>
      <c r="C613" s="210"/>
      <c r="D613" s="210">
        <v>113</v>
      </c>
      <c r="E613" s="210">
        <v>113</v>
      </c>
    </row>
    <row r="614" spans="1:5" s="77" customFormat="1" ht="12" customHeight="1">
      <c r="A614" s="68" t="s">
        <v>416</v>
      </c>
      <c r="B614" s="69">
        <v>1030</v>
      </c>
      <c r="C614" s="210"/>
      <c r="D614" s="210">
        <v>21617</v>
      </c>
      <c r="E614" s="210">
        <v>21617</v>
      </c>
    </row>
    <row r="615" spans="1:5" s="96" customFormat="1" ht="12" customHeight="1">
      <c r="A615" s="71" t="s">
        <v>42</v>
      </c>
      <c r="B615" s="72">
        <v>9999</v>
      </c>
      <c r="C615" s="73">
        <f>SUM(C610)</f>
        <v>25000</v>
      </c>
      <c r="D615" s="73">
        <f>SUM(D610)</f>
        <v>91296</v>
      </c>
      <c r="E615" s="73">
        <f>SUM(E610)</f>
        <v>91296</v>
      </c>
    </row>
    <row r="616" spans="1:5" s="96" customFormat="1" ht="12" customHeight="1">
      <c r="A616" s="71"/>
      <c r="B616" s="72"/>
      <c r="C616" s="73"/>
      <c r="D616" s="73"/>
      <c r="E616" s="73"/>
    </row>
    <row r="617" spans="1:5" s="95" customFormat="1" ht="12" customHeight="1">
      <c r="A617" s="71" t="s">
        <v>137</v>
      </c>
      <c r="B617" s="72" t="s">
        <v>138</v>
      </c>
      <c r="C617" s="93"/>
      <c r="D617" s="94"/>
      <c r="E617" s="94"/>
    </row>
    <row r="618" spans="1:5" s="75" customFormat="1" ht="12" customHeight="1">
      <c r="A618" s="64" t="s">
        <v>411</v>
      </c>
      <c r="B618" s="65">
        <v>1000</v>
      </c>
      <c r="C618" s="70">
        <f>SUM(C619:C622)</f>
        <v>453000</v>
      </c>
      <c r="D618" s="70">
        <f>SUM(D619:D622)</f>
        <v>575852</v>
      </c>
      <c r="E618" s="70">
        <f>SUM(E619:E622)</f>
        <v>575852</v>
      </c>
    </row>
    <row r="619" spans="1:5" s="75" customFormat="1" ht="12" customHeight="1">
      <c r="A619" s="68" t="s">
        <v>413</v>
      </c>
      <c r="B619" s="69">
        <v>1015</v>
      </c>
      <c r="C619" s="67"/>
      <c r="D619" s="67">
        <v>39665</v>
      </c>
      <c r="E619" s="67">
        <v>39665</v>
      </c>
    </row>
    <row r="620" spans="1:5" s="77" customFormat="1" ht="12" customHeight="1">
      <c r="A620" s="68" t="s">
        <v>414</v>
      </c>
      <c r="B620" s="69">
        <v>1016</v>
      </c>
      <c r="C620" s="210">
        <v>453000</v>
      </c>
      <c r="D620" s="210">
        <v>494008</v>
      </c>
      <c r="E620" s="210">
        <v>494008</v>
      </c>
    </row>
    <row r="621" spans="1:5" s="77" customFormat="1" ht="12" customHeight="1">
      <c r="A621" s="68" t="s">
        <v>415</v>
      </c>
      <c r="B621" s="69">
        <v>1020</v>
      </c>
      <c r="C621" s="210"/>
      <c r="D621" s="210">
        <v>42041</v>
      </c>
      <c r="E621" s="210">
        <v>42041</v>
      </c>
    </row>
    <row r="622" spans="1:5" s="77" customFormat="1" ht="12" customHeight="1">
      <c r="A622" s="68" t="s">
        <v>440</v>
      </c>
      <c r="B622" s="69">
        <v>1092</v>
      </c>
      <c r="C622" s="210"/>
      <c r="D622" s="210">
        <v>138</v>
      </c>
      <c r="E622" s="210">
        <v>138</v>
      </c>
    </row>
    <row r="623" spans="1:5" s="75" customFormat="1" ht="12" customHeight="1">
      <c r="A623" s="64" t="s">
        <v>42</v>
      </c>
      <c r="B623" s="65">
        <v>9999</v>
      </c>
      <c r="C623" s="70">
        <f>SUM(C618)</f>
        <v>453000</v>
      </c>
      <c r="D623" s="70">
        <f>SUM(D618)</f>
        <v>575852</v>
      </c>
      <c r="E623" s="70">
        <f>SUM(E618)</f>
        <v>575852</v>
      </c>
    </row>
    <row r="624" spans="1:5" s="96" customFormat="1" ht="12" customHeight="1">
      <c r="A624" s="71"/>
      <c r="B624" s="72"/>
      <c r="C624" s="93"/>
      <c r="D624" s="73"/>
      <c r="E624" s="73"/>
    </row>
    <row r="625" spans="1:5" s="95" customFormat="1" ht="12" customHeight="1">
      <c r="A625" s="71" t="s">
        <v>139</v>
      </c>
      <c r="B625" s="72" t="s">
        <v>140</v>
      </c>
      <c r="C625" s="93"/>
      <c r="D625" s="94"/>
      <c r="E625" s="94"/>
    </row>
    <row r="626" spans="1:5" s="75" customFormat="1" ht="12" customHeight="1">
      <c r="A626" s="64" t="s">
        <v>59</v>
      </c>
      <c r="B626" s="65">
        <v>5200</v>
      </c>
      <c r="C626" s="66">
        <v>4371069</v>
      </c>
      <c r="D626" s="66">
        <v>1724775</v>
      </c>
      <c r="E626" s="66">
        <v>1724775</v>
      </c>
    </row>
    <row r="627" spans="1:5" s="96" customFormat="1" ht="12" customHeight="1">
      <c r="A627" s="71" t="s">
        <v>42</v>
      </c>
      <c r="B627" s="72">
        <v>9999</v>
      </c>
      <c r="C627" s="73">
        <f>SUM(C626)</f>
        <v>4371069</v>
      </c>
      <c r="D627" s="73">
        <f>SUM(D626)</f>
        <v>1724775</v>
      </c>
      <c r="E627" s="73">
        <f>SUM(E626)</f>
        <v>1724775</v>
      </c>
    </row>
    <row r="628" spans="1:5" s="96" customFormat="1" ht="12" customHeight="1">
      <c r="A628" s="71" t="s">
        <v>97</v>
      </c>
      <c r="B628" s="72"/>
      <c r="C628" s="73">
        <f>SUM(C615,C623,C627)</f>
        <v>4849069</v>
      </c>
      <c r="D628" s="73">
        <f>SUM(D615,D623,D627)</f>
        <v>2391923</v>
      </c>
      <c r="E628" s="73">
        <f>SUM(E615,E623,E627)</f>
        <v>2391923</v>
      </c>
    </row>
    <row r="629" spans="1:5" s="96" customFormat="1" ht="12" customHeight="1">
      <c r="A629" s="71"/>
      <c r="B629" s="72"/>
      <c r="C629" s="93"/>
      <c r="D629" s="73"/>
      <c r="E629" s="73"/>
    </row>
    <row r="630" spans="1:5" s="96" customFormat="1" ht="12" customHeight="1">
      <c r="A630" s="71" t="s">
        <v>141</v>
      </c>
      <c r="B630" s="72"/>
      <c r="C630" s="93"/>
      <c r="D630" s="73"/>
      <c r="E630" s="73"/>
    </row>
    <row r="631" spans="1:5" s="95" customFormat="1" ht="12" customHeight="1">
      <c r="A631" s="71" t="s">
        <v>142</v>
      </c>
      <c r="B631" s="72" t="s">
        <v>143</v>
      </c>
      <c r="C631" s="93"/>
      <c r="D631" s="94"/>
      <c r="E631" s="94"/>
    </row>
    <row r="632" spans="1:5" s="75" customFormat="1" ht="11.25" customHeight="1">
      <c r="A632" s="64" t="s">
        <v>402</v>
      </c>
      <c r="B632" s="65">
        <v>200</v>
      </c>
      <c r="C632" s="70">
        <f>SUM(C633:C633)</f>
        <v>120</v>
      </c>
      <c r="D632" s="70">
        <f>SUM(D633:D633)</f>
        <v>0</v>
      </c>
      <c r="E632" s="70">
        <f>SUM(E633:E633)</f>
        <v>0</v>
      </c>
    </row>
    <row r="633" spans="1:5" s="77" customFormat="1" ht="12.75" customHeight="1">
      <c r="A633" s="68" t="s">
        <v>442</v>
      </c>
      <c r="B633" s="69">
        <v>202</v>
      </c>
      <c r="C633" s="210">
        <v>120</v>
      </c>
      <c r="D633" s="210"/>
      <c r="E633" s="67"/>
    </row>
    <row r="634" spans="1:5" s="75" customFormat="1" ht="12" customHeight="1">
      <c r="A634" s="64" t="s">
        <v>411</v>
      </c>
      <c r="B634" s="65">
        <v>1000</v>
      </c>
      <c r="C634" s="70">
        <f>SUM(C635:C637)</f>
        <v>19880</v>
      </c>
      <c r="D634" s="70">
        <f>SUM(D635:D637)</f>
        <v>32040</v>
      </c>
      <c r="E634" s="70">
        <f>SUM(E635:E637)</f>
        <v>32040</v>
      </c>
    </row>
    <row r="635" spans="1:5" s="77" customFormat="1" ht="12" customHeight="1">
      <c r="A635" s="68" t="s">
        <v>413</v>
      </c>
      <c r="B635" s="69">
        <v>1015</v>
      </c>
      <c r="C635" s="210">
        <v>19880</v>
      </c>
      <c r="D635" s="210">
        <v>29334</v>
      </c>
      <c r="E635" s="210">
        <v>29334</v>
      </c>
    </row>
    <row r="636" spans="1:5" s="77" customFormat="1" ht="12" customHeight="1">
      <c r="A636" s="68" t="s">
        <v>414</v>
      </c>
      <c r="B636" s="69">
        <v>1016</v>
      </c>
      <c r="C636" s="210"/>
      <c r="D636" s="67">
        <v>338</v>
      </c>
      <c r="E636" s="67">
        <v>338</v>
      </c>
    </row>
    <row r="637" spans="1:5" s="77" customFormat="1" ht="12" customHeight="1">
      <c r="A637" s="68" t="s">
        <v>415</v>
      </c>
      <c r="B637" s="69">
        <v>1020</v>
      </c>
      <c r="C637" s="210"/>
      <c r="D637" s="67">
        <v>2368</v>
      </c>
      <c r="E637" s="67">
        <v>2368</v>
      </c>
    </row>
    <row r="638" spans="1:5" s="96" customFormat="1" ht="12" customHeight="1">
      <c r="A638" s="71" t="s">
        <v>42</v>
      </c>
      <c r="B638" s="72">
        <v>9999</v>
      </c>
      <c r="C638" s="73">
        <f>SUM(C632,C634)</f>
        <v>20000</v>
      </c>
      <c r="D638" s="73">
        <f>SUM(D632,D634)</f>
        <v>32040</v>
      </c>
      <c r="E638" s="73">
        <f>SUM(E632,E634)</f>
        <v>32040</v>
      </c>
    </row>
    <row r="639" spans="1:5" s="95" customFormat="1" ht="12" customHeight="1">
      <c r="A639" s="97"/>
      <c r="B639" s="98"/>
      <c r="C639" s="93"/>
      <c r="D639" s="94"/>
      <c r="E639" s="94"/>
    </row>
    <row r="640" spans="1:5" s="95" customFormat="1" ht="11.25" customHeight="1">
      <c r="A640" s="71" t="s">
        <v>144</v>
      </c>
      <c r="B640" s="72" t="s">
        <v>145</v>
      </c>
      <c r="C640" s="93"/>
      <c r="D640" s="94"/>
      <c r="E640" s="94"/>
    </row>
    <row r="641" spans="1:5" s="75" customFormat="1" ht="12" customHeight="1">
      <c r="A641" s="64" t="s">
        <v>397</v>
      </c>
      <c r="B641" s="65">
        <v>100</v>
      </c>
      <c r="C641" s="70">
        <f>SUM(C642:C643)</f>
        <v>92385</v>
      </c>
      <c r="D641" s="70">
        <f>SUM(D642:D643)</f>
        <v>71480</v>
      </c>
      <c r="E641" s="70">
        <f>SUM(E642:E643)</f>
        <v>71480</v>
      </c>
    </row>
    <row r="642" spans="1:5" s="77" customFormat="1" ht="12" customHeight="1">
      <c r="A642" s="68" t="s">
        <v>398</v>
      </c>
      <c r="B642" s="69">
        <v>101</v>
      </c>
      <c r="C642" s="210">
        <v>92385</v>
      </c>
      <c r="D642" s="210">
        <v>68910</v>
      </c>
      <c r="E642" s="210">
        <v>68910</v>
      </c>
    </row>
    <row r="643" spans="1:5" s="77" customFormat="1" ht="12" customHeight="1">
      <c r="A643" s="68" t="s">
        <v>401</v>
      </c>
      <c r="B643" s="69">
        <v>109</v>
      </c>
      <c r="C643" s="210"/>
      <c r="D643" s="210">
        <v>2570</v>
      </c>
      <c r="E643" s="210">
        <v>2570</v>
      </c>
    </row>
    <row r="644" spans="1:5" s="75" customFormat="1" ht="12" customHeight="1">
      <c r="A644" s="64" t="s">
        <v>402</v>
      </c>
      <c r="B644" s="65">
        <v>200</v>
      </c>
      <c r="C644" s="70">
        <f>SUM(C645:C649)</f>
        <v>14821</v>
      </c>
      <c r="D644" s="70">
        <f>SUM(D645:D649)</f>
        <v>39019</v>
      </c>
      <c r="E644" s="70">
        <f>SUM(E645:E649)</f>
        <v>39019</v>
      </c>
    </row>
    <row r="645" spans="1:5" s="77" customFormat="1" ht="12" customHeight="1">
      <c r="A645" s="68" t="s">
        <v>403</v>
      </c>
      <c r="B645" s="69">
        <v>201</v>
      </c>
      <c r="C645" s="210">
        <v>13781</v>
      </c>
      <c r="D645" s="210">
        <v>15548</v>
      </c>
      <c r="E645" s="210">
        <v>15548</v>
      </c>
    </row>
    <row r="646" spans="1:5" s="77" customFormat="1" ht="12" customHeight="1">
      <c r="A646" s="68" t="s">
        <v>442</v>
      </c>
      <c r="B646" s="69">
        <v>202</v>
      </c>
      <c r="C646" s="210">
        <v>1040</v>
      </c>
      <c r="D646" s="210">
        <v>17965</v>
      </c>
      <c r="E646" s="210">
        <v>17965</v>
      </c>
    </row>
    <row r="647" spans="1:5" s="77" customFormat="1" ht="12" customHeight="1">
      <c r="A647" s="68" t="s">
        <v>405</v>
      </c>
      <c r="B647" s="69">
        <v>205</v>
      </c>
      <c r="C647" s="210"/>
      <c r="D647" s="210">
        <v>1695</v>
      </c>
      <c r="E647" s="210">
        <v>1695</v>
      </c>
    </row>
    <row r="648" spans="1:5" s="77" customFormat="1" ht="12" customHeight="1">
      <c r="A648" s="68" t="s">
        <v>433</v>
      </c>
      <c r="B648" s="69">
        <v>208</v>
      </c>
      <c r="C648" s="210"/>
      <c r="D648" s="210">
        <v>3621</v>
      </c>
      <c r="E648" s="210">
        <v>3621</v>
      </c>
    </row>
    <row r="649" spans="1:5" s="77" customFormat="1" ht="12" customHeight="1">
      <c r="A649" s="68" t="s">
        <v>407</v>
      </c>
      <c r="B649" s="69">
        <v>209</v>
      </c>
      <c r="C649" s="210"/>
      <c r="D649" s="210">
        <v>190</v>
      </c>
      <c r="E649" s="210">
        <v>190</v>
      </c>
    </row>
    <row r="650" spans="1:5" s="75" customFormat="1" ht="12" customHeight="1">
      <c r="A650" s="64" t="s">
        <v>408</v>
      </c>
      <c r="B650" s="65">
        <v>300</v>
      </c>
      <c r="C650" s="66">
        <v>27921</v>
      </c>
      <c r="D650" s="66">
        <v>22904</v>
      </c>
      <c r="E650" s="66">
        <v>22904</v>
      </c>
    </row>
    <row r="651" spans="1:5" s="75" customFormat="1" ht="12" customHeight="1">
      <c r="A651" s="64" t="s">
        <v>409</v>
      </c>
      <c r="B651" s="65">
        <v>500</v>
      </c>
      <c r="C651" s="66">
        <v>4553</v>
      </c>
      <c r="D651" s="66">
        <v>4412</v>
      </c>
      <c r="E651" s="66">
        <v>4412</v>
      </c>
    </row>
    <row r="652" spans="1:5" s="75" customFormat="1" ht="12" customHeight="1">
      <c r="A652" s="64" t="s">
        <v>410</v>
      </c>
      <c r="B652" s="65">
        <v>700</v>
      </c>
      <c r="C652" s="66">
        <v>104</v>
      </c>
      <c r="D652" s="66">
        <v>299</v>
      </c>
      <c r="E652" s="66">
        <v>299</v>
      </c>
    </row>
    <row r="653" spans="1:5" s="75" customFormat="1" ht="12" customHeight="1">
      <c r="A653" s="64" t="s">
        <v>411</v>
      </c>
      <c r="B653" s="65">
        <v>1000</v>
      </c>
      <c r="C653" s="70">
        <f>SUM(C654:C661)</f>
        <v>2474033</v>
      </c>
      <c r="D653" s="70">
        <f>SUM(D654:D661)</f>
        <v>2581353</v>
      </c>
      <c r="E653" s="70">
        <f>SUM(E654:E661)</f>
        <v>2581353</v>
      </c>
    </row>
    <row r="654" spans="1:5" s="77" customFormat="1" ht="12" customHeight="1">
      <c r="A654" s="68" t="s">
        <v>412</v>
      </c>
      <c r="B654" s="69">
        <v>1013</v>
      </c>
      <c r="C654" s="210">
        <v>4000</v>
      </c>
      <c r="D654" s="210">
        <v>2576</v>
      </c>
      <c r="E654" s="210">
        <v>2576</v>
      </c>
    </row>
    <row r="655" spans="1:5" s="77" customFormat="1" ht="12" customHeight="1">
      <c r="A655" s="68" t="s">
        <v>413</v>
      </c>
      <c r="B655" s="69">
        <v>1015</v>
      </c>
      <c r="C655" s="210">
        <v>29720</v>
      </c>
      <c r="D655" s="210">
        <v>180325</v>
      </c>
      <c r="E655" s="210">
        <v>180325</v>
      </c>
    </row>
    <row r="656" spans="1:5" s="77" customFormat="1" ht="12" customHeight="1">
      <c r="A656" s="68" t="s">
        <v>414</v>
      </c>
      <c r="B656" s="69">
        <v>1016</v>
      </c>
      <c r="C656" s="210">
        <v>16000</v>
      </c>
      <c r="D656" s="210">
        <v>32571</v>
      </c>
      <c r="E656" s="210">
        <v>32571</v>
      </c>
    </row>
    <row r="657" spans="1:5" s="77" customFormat="1" ht="12" customHeight="1">
      <c r="A657" s="68" t="s">
        <v>415</v>
      </c>
      <c r="B657" s="69">
        <v>1020</v>
      </c>
      <c r="C657" s="210">
        <v>2419553</v>
      </c>
      <c r="D657" s="210">
        <v>2363110</v>
      </c>
      <c r="E657" s="210">
        <v>2363110</v>
      </c>
    </row>
    <row r="658" spans="1:5" s="77" customFormat="1" ht="12" customHeight="1">
      <c r="A658" s="68" t="s">
        <v>437</v>
      </c>
      <c r="B658" s="69">
        <v>1040</v>
      </c>
      <c r="C658" s="210">
        <v>1580</v>
      </c>
      <c r="D658" s="210">
        <v>1814</v>
      </c>
      <c r="E658" s="210">
        <v>1814</v>
      </c>
    </row>
    <row r="659" spans="1:5" s="77" customFormat="1" ht="12" customHeight="1">
      <c r="A659" s="68" t="s">
        <v>417</v>
      </c>
      <c r="B659" s="69">
        <v>1051</v>
      </c>
      <c r="C659" s="210"/>
      <c r="D659" s="210">
        <v>72</v>
      </c>
      <c r="E659" s="210">
        <v>72</v>
      </c>
    </row>
    <row r="660" spans="1:5" s="77" customFormat="1" ht="12" customHeight="1">
      <c r="A660" s="68" t="s">
        <v>425</v>
      </c>
      <c r="B660" s="69">
        <v>1091</v>
      </c>
      <c r="C660" s="210">
        <v>3030</v>
      </c>
      <c r="D660" s="210">
        <v>482</v>
      </c>
      <c r="E660" s="210">
        <v>482</v>
      </c>
    </row>
    <row r="661" spans="1:5" s="77" customFormat="1" ht="12" customHeight="1">
      <c r="A661" s="68" t="s">
        <v>419</v>
      </c>
      <c r="B661" s="69">
        <v>1098</v>
      </c>
      <c r="C661" s="210">
        <v>150</v>
      </c>
      <c r="D661" s="210">
        <v>403</v>
      </c>
      <c r="E661" s="210">
        <v>403</v>
      </c>
    </row>
    <row r="662" spans="1:5" s="96" customFormat="1" ht="12" customHeight="1">
      <c r="A662" s="71" t="s">
        <v>42</v>
      </c>
      <c r="B662" s="72">
        <v>9999</v>
      </c>
      <c r="C662" s="73">
        <f>SUM(C641,C644,C650,C651,C652,C653)</f>
        <v>2613817</v>
      </c>
      <c r="D662" s="73">
        <f>SUM(D641,D644,D650,D651,D652,D653)</f>
        <v>2719467</v>
      </c>
      <c r="E662" s="73">
        <f>SUM(E641,E644,E650,E651,E652,E653)</f>
        <v>2719467</v>
      </c>
    </row>
    <row r="663" spans="1:5" s="95" customFormat="1" ht="11.25" customHeight="1">
      <c r="A663" s="71" t="s">
        <v>146</v>
      </c>
      <c r="B663" s="72" t="s">
        <v>147</v>
      </c>
      <c r="C663" s="93"/>
      <c r="D663" s="94"/>
      <c r="E663" s="94"/>
    </row>
    <row r="664" spans="1:5" s="75" customFormat="1" ht="12" customHeight="1">
      <c r="A664" s="64" t="s">
        <v>397</v>
      </c>
      <c r="B664" s="65">
        <v>100</v>
      </c>
      <c r="C664" s="70">
        <f>SUM(C665:C666)</f>
        <v>16437</v>
      </c>
      <c r="D664" s="70">
        <f>SUM(D665:D666)</f>
        <v>17726</v>
      </c>
      <c r="E664" s="70">
        <f>SUM(E665:E666)</f>
        <v>17726</v>
      </c>
    </row>
    <row r="665" spans="1:5" s="77" customFormat="1" ht="12" customHeight="1">
      <c r="A665" s="68" t="s">
        <v>398</v>
      </c>
      <c r="B665" s="69">
        <v>101</v>
      </c>
      <c r="C665" s="210">
        <v>16437</v>
      </c>
      <c r="D665" s="210">
        <v>17012</v>
      </c>
      <c r="E665" s="210">
        <v>17012</v>
      </c>
    </row>
    <row r="666" spans="1:5" s="77" customFormat="1" ht="12" customHeight="1">
      <c r="A666" s="68" t="s">
        <v>401</v>
      </c>
      <c r="B666" s="69">
        <v>109</v>
      </c>
      <c r="C666" s="210"/>
      <c r="D666" s="210">
        <v>714</v>
      </c>
      <c r="E666" s="210">
        <v>714</v>
      </c>
    </row>
    <row r="667" spans="1:5" s="75" customFormat="1" ht="12" customHeight="1">
      <c r="A667" s="64" t="s">
        <v>402</v>
      </c>
      <c r="B667" s="65">
        <v>200</v>
      </c>
      <c r="C667" s="66">
        <f>SUM(C668)</f>
        <v>0</v>
      </c>
      <c r="D667" s="66">
        <f>SUM(D668)</f>
        <v>19</v>
      </c>
      <c r="E667" s="66">
        <f>SUM(E668)</f>
        <v>19</v>
      </c>
    </row>
    <row r="668" spans="1:5" s="77" customFormat="1" ht="12" customHeight="1">
      <c r="A668" s="68" t="s">
        <v>422</v>
      </c>
      <c r="B668" s="69">
        <v>209</v>
      </c>
      <c r="C668" s="210"/>
      <c r="D668" s="210">
        <v>19</v>
      </c>
      <c r="E668" s="210">
        <v>19</v>
      </c>
    </row>
    <row r="669" spans="1:5" s="75" customFormat="1" ht="12" customHeight="1">
      <c r="A669" s="64" t="s">
        <v>408</v>
      </c>
      <c r="B669" s="65">
        <v>300</v>
      </c>
      <c r="C669" s="66">
        <v>4553</v>
      </c>
      <c r="D669" s="66">
        <v>4946</v>
      </c>
      <c r="E669" s="66">
        <v>4946</v>
      </c>
    </row>
    <row r="670" spans="1:5" s="75" customFormat="1" ht="12" customHeight="1">
      <c r="A670" s="64" t="s">
        <v>409</v>
      </c>
      <c r="B670" s="65">
        <v>500</v>
      </c>
      <c r="C670" s="66">
        <v>740</v>
      </c>
      <c r="D670" s="66">
        <v>859</v>
      </c>
      <c r="E670" s="66">
        <v>859</v>
      </c>
    </row>
    <row r="671" spans="1:5" s="75" customFormat="1" ht="12" customHeight="1">
      <c r="A671" s="64" t="s">
        <v>410</v>
      </c>
      <c r="B671" s="65">
        <v>700</v>
      </c>
      <c r="C671" s="66"/>
      <c r="D671" s="66">
        <v>52</v>
      </c>
      <c r="E671" s="66">
        <v>52</v>
      </c>
    </row>
    <row r="672" spans="1:5" s="75" customFormat="1" ht="12" customHeight="1">
      <c r="A672" s="64" t="s">
        <v>411</v>
      </c>
      <c r="B672" s="65">
        <v>1000</v>
      </c>
      <c r="C672" s="70">
        <f>SUM(C673:C681)</f>
        <v>14453</v>
      </c>
      <c r="D672" s="70">
        <f>SUM(D673:D681)</f>
        <v>21928</v>
      </c>
      <c r="E672" s="70">
        <f>SUM(E673:E681)</f>
        <v>21928</v>
      </c>
    </row>
    <row r="673" spans="1:5" s="77" customFormat="1" ht="12" customHeight="1">
      <c r="A673" s="68" t="s">
        <v>412</v>
      </c>
      <c r="B673" s="69">
        <v>1013</v>
      </c>
      <c r="C673" s="210">
        <v>560</v>
      </c>
      <c r="D673" s="210">
        <v>700</v>
      </c>
      <c r="E673" s="210">
        <v>700</v>
      </c>
    </row>
    <row r="674" spans="1:5" s="77" customFormat="1" ht="12" customHeight="1">
      <c r="A674" s="68" t="s">
        <v>413</v>
      </c>
      <c r="B674" s="69">
        <v>1015</v>
      </c>
      <c r="C674" s="210">
        <v>4000</v>
      </c>
      <c r="D674" s="210">
        <v>9673</v>
      </c>
      <c r="E674" s="210">
        <v>9673</v>
      </c>
    </row>
    <row r="675" spans="1:5" s="77" customFormat="1" ht="12" customHeight="1">
      <c r="A675" s="68" t="s">
        <v>414</v>
      </c>
      <c r="B675" s="69">
        <v>1016</v>
      </c>
      <c r="C675" s="210">
        <v>5200</v>
      </c>
      <c r="D675" s="210">
        <v>4119</v>
      </c>
      <c r="E675" s="210">
        <v>4119</v>
      </c>
    </row>
    <row r="676" spans="1:5" s="77" customFormat="1" ht="12" customHeight="1">
      <c r="A676" s="68" t="s">
        <v>415</v>
      </c>
      <c r="B676" s="69">
        <v>1020</v>
      </c>
      <c r="C676" s="210">
        <v>1600</v>
      </c>
      <c r="D676" s="210">
        <v>4331</v>
      </c>
      <c r="E676" s="210">
        <v>4331</v>
      </c>
    </row>
    <row r="677" spans="1:5" s="77" customFormat="1" ht="12" customHeight="1">
      <c r="A677" s="68" t="s">
        <v>416</v>
      </c>
      <c r="B677" s="69">
        <v>1030</v>
      </c>
      <c r="C677" s="210">
        <v>2000</v>
      </c>
      <c r="D677" s="210">
        <v>1814</v>
      </c>
      <c r="E677" s="210">
        <v>1814</v>
      </c>
    </row>
    <row r="678" spans="1:5" s="77" customFormat="1" ht="12" customHeight="1">
      <c r="A678" s="68" t="s">
        <v>437</v>
      </c>
      <c r="B678" s="69">
        <v>1040</v>
      </c>
      <c r="C678" s="210">
        <v>300</v>
      </c>
      <c r="D678" s="210">
        <v>819</v>
      </c>
      <c r="E678" s="210">
        <v>819</v>
      </c>
    </row>
    <row r="679" spans="1:5" s="77" customFormat="1" ht="12" customHeight="1">
      <c r="A679" s="68" t="s">
        <v>417</v>
      </c>
      <c r="B679" s="69">
        <v>1051</v>
      </c>
      <c r="C679" s="210"/>
      <c r="D679" s="210">
        <v>30</v>
      </c>
      <c r="E679" s="210">
        <v>30</v>
      </c>
    </row>
    <row r="680" spans="1:5" s="77" customFormat="1" ht="12" customHeight="1">
      <c r="A680" s="68" t="s">
        <v>425</v>
      </c>
      <c r="B680" s="69">
        <v>1091</v>
      </c>
      <c r="C680" s="210">
        <v>300</v>
      </c>
      <c r="D680" s="210">
        <v>442</v>
      </c>
      <c r="E680" s="210">
        <v>442</v>
      </c>
    </row>
    <row r="681" spans="1:5" s="77" customFormat="1" ht="12" customHeight="1">
      <c r="A681" s="68" t="s">
        <v>419</v>
      </c>
      <c r="B681" s="69">
        <v>1098</v>
      </c>
      <c r="C681" s="210">
        <v>493</v>
      </c>
      <c r="D681" s="210">
        <v>0</v>
      </c>
      <c r="E681" s="210">
        <v>0</v>
      </c>
    </row>
    <row r="682" spans="1:5" s="96" customFormat="1" ht="12" customHeight="1">
      <c r="A682" s="71" t="s">
        <v>42</v>
      </c>
      <c r="B682" s="72">
        <v>9999</v>
      </c>
      <c r="C682" s="73">
        <f>SUM(C664,C667,C669,C670,C671,C672)</f>
        <v>36183</v>
      </c>
      <c r="D682" s="73">
        <f>SUM(D664,D667,D669,D670,D671,D672)</f>
        <v>45530</v>
      </c>
      <c r="E682" s="73">
        <f>SUM(E664,E667,E669,E670,E671,E672)</f>
        <v>45530</v>
      </c>
    </row>
    <row r="683" spans="1:5" s="95" customFormat="1" ht="12" customHeight="1">
      <c r="A683" s="71" t="s">
        <v>97</v>
      </c>
      <c r="B683" s="98"/>
      <c r="C683" s="73">
        <f>SUM(C662,C638,C682)</f>
        <v>2670000</v>
      </c>
      <c r="D683" s="73">
        <f>SUM(D662,D638,D682)</f>
        <v>2797037</v>
      </c>
      <c r="E683" s="73">
        <f>SUM(E662,E638,E682)</f>
        <v>2797037</v>
      </c>
    </row>
    <row r="684" spans="1:5" s="95" customFormat="1" ht="12" customHeight="1">
      <c r="A684" s="97"/>
      <c r="B684" s="98"/>
      <c r="C684" s="93"/>
      <c r="D684" s="94"/>
      <c r="E684" s="94"/>
    </row>
    <row r="685" spans="1:5" s="96" customFormat="1" ht="12" customHeight="1">
      <c r="A685" s="71" t="s">
        <v>148</v>
      </c>
      <c r="B685" s="72"/>
      <c r="C685" s="73">
        <f>SUM(C628,C683)</f>
        <v>7519069</v>
      </c>
      <c r="D685" s="73">
        <f>SUM(D628,D683)</f>
        <v>5188960</v>
      </c>
      <c r="E685" s="73">
        <f>SUM(E628,E683)</f>
        <v>5188960</v>
      </c>
    </row>
    <row r="686" spans="1:5" s="95" customFormat="1" ht="12" customHeight="1">
      <c r="A686" s="71"/>
      <c r="B686" s="72"/>
      <c r="C686" s="93"/>
      <c r="D686" s="94"/>
      <c r="E686" s="94"/>
    </row>
    <row r="687" spans="1:5" s="95" customFormat="1" ht="12" customHeight="1">
      <c r="A687" s="71" t="s">
        <v>93</v>
      </c>
      <c r="B687" s="72"/>
      <c r="C687" s="93"/>
      <c r="D687" s="94"/>
      <c r="E687" s="94"/>
    </row>
    <row r="688" spans="1:5" s="95" customFormat="1" ht="12" customHeight="1">
      <c r="A688" s="71" t="s">
        <v>149</v>
      </c>
      <c r="B688" s="72"/>
      <c r="C688" s="93"/>
      <c r="D688" s="94"/>
      <c r="E688" s="94"/>
    </row>
    <row r="689" spans="1:5" s="95" customFormat="1" ht="12" customHeight="1">
      <c r="A689" s="71" t="s">
        <v>150</v>
      </c>
      <c r="B689" s="72" t="s">
        <v>151</v>
      </c>
      <c r="C689" s="93"/>
      <c r="D689" s="94"/>
      <c r="E689" s="94"/>
    </row>
    <row r="690" spans="1:5" s="75" customFormat="1" ht="12" customHeight="1">
      <c r="A690" s="64" t="s">
        <v>402</v>
      </c>
      <c r="B690" s="65">
        <v>200</v>
      </c>
      <c r="C690" s="70">
        <f>SUM(C691:C691)</f>
        <v>1440</v>
      </c>
      <c r="D690" s="70">
        <f>SUM(D691:D691)</f>
        <v>2139</v>
      </c>
      <c r="E690" s="70">
        <f>SUM(E691:E691)</f>
        <v>2139</v>
      </c>
    </row>
    <row r="691" spans="1:5" s="77" customFormat="1" ht="12" customHeight="1">
      <c r="A691" s="68" t="s">
        <v>442</v>
      </c>
      <c r="B691" s="69">
        <v>202</v>
      </c>
      <c r="C691" s="210">
        <v>1440</v>
      </c>
      <c r="D691" s="210">
        <v>2139</v>
      </c>
      <c r="E691" s="210">
        <v>2139</v>
      </c>
    </row>
    <row r="692" spans="1:5" s="75" customFormat="1" ht="12" customHeight="1">
      <c r="A692" s="64" t="s">
        <v>408</v>
      </c>
      <c r="B692" s="65">
        <v>300</v>
      </c>
      <c r="C692" s="66"/>
      <c r="D692" s="66">
        <v>114</v>
      </c>
      <c r="E692" s="66">
        <v>114</v>
      </c>
    </row>
    <row r="693" spans="1:5" s="75" customFormat="1" ht="12" customHeight="1">
      <c r="A693" s="64" t="s">
        <v>409</v>
      </c>
      <c r="B693" s="65">
        <v>500</v>
      </c>
      <c r="C693" s="66">
        <v>60</v>
      </c>
      <c r="D693" s="66">
        <v>70</v>
      </c>
      <c r="E693" s="66">
        <v>70</v>
      </c>
    </row>
    <row r="694" spans="1:5" s="75" customFormat="1" ht="12" customHeight="1">
      <c r="A694" s="64" t="s">
        <v>411</v>
      </c>
      <c r="B694" s="65">
        <v>1000</v>
      </c>
      <c r="C694" s="70">
        <f>SUM(C695:C697)</f>
        <v>5000</v>
      </c>
      <c r="D694" s="70">
        <f>SUM(D695:D697)</f>
        <v>3019</v>
      </c>
      <c r="E694" s="70">
        <f>SUM(E695:E697)</f>
        <v>3019</v>
      </c>
    </row>
    <row r="695" spans="1:5" s="75" customFormat="1" ht="12" customHeight="1">
      <c r="A695" s="68" t="s">
        <v>413</v>
      </c>
      <c r="B695" s="69">
        <v>1015</v>
      </c>
      <c r="C695" s="67"/>
      <c r="D695" s="67">
        <v>69</v>
      </c>
      <c r="E695" s="67">
        <v>69</v>
      </c>
    </row>
    <row r="696" spans="1:5" s="77" customFormat="1" ht="12" customHeight="1">
      <c r="A696" s="68" t="s">
        <v>414</v>
      </c>
      <c r="B696" s="69">
        <v>1016</v>
      </c>
      <c r="C696" s="210">
        <v>2500</v>
      </c>
      <c r="D696" s="210">
        <v>653</v>
      </c>
      <c r="E696" s="210">
        <v>653</v>
      </c>
    </row>
    <row r="697" spans="1:5" s="77" customFormat="1" ht="12" customHeight="1">
      <c r="A697" s="68" t="s">
        <v>415</v>
      </c>
      <c r="B697" s="69">
        <v>1020</v>
      </c>
      <c r="C697" s="210">
        <v>2500</v>
      </c>
      <c r="D697" s="210">
        <v>2297</v>
      </c>
      <c r="E697" s="210">
        <v>2297</v>
      </c>
    </row>
    <row r="698" spans="1:5" s="96" customFormat="1" ht="12" customHeight="1">
      <c r="A698" s="71" t="s">
        <v>42</v>
      </c>
      <c r="B698" s="72">
        <v>9999</v>
      </c>
      <c r="C698" s="73">
        <f>SUM(C690,C692:C694)</f>
        <v>6500</v>
      </c>
      <c r="D698" s="73">
        <f>SUM(D690,D692:D694)</f>
        <v>5342</v>
      </c>
      <c r="E698" s="73">
        <f>SUM(E690,E692:E694)</f>
        <v>5342</v>
      </c>
    </row>
    <row r="699" spans="1:5" s="95" customFormat="1" ht="12" customHeight="1">
      <c r="A699" s="71" t="s">
        <v>97</v>
      </c>
      <c r="B699" s="98"/>
      <c r="C699" s="73">
        <f>SUM(C698)</f>
        <v>6500</v>
      </c>
      <c r="D699" s="73">
        <f>SUM(D698)</f>
        <v>5342</v>
      </c>
      <c r="E699" s="73">
        <f>SUM(E698)</f>
        <v>5342</v>
      </c>
    </row>
    <row r="700" spans="1:5" s="95" customFormat="1" ht="12" customHeight="1">
      <c r="A700" s="97"/>
      <c r="B700" s="98"/>
      <c r="C700" s="93"/>
      <c r="D700" s="94"/>
      <c r="E700" s="94"/>
    </row>
    <row r="701" spans="1:5" s="95" customFormat="1" ht="12" customHeight="1">
      <c r="A701" s="71" t="s">
        <v>94</v>
      </c>
      <c r="B701" s="72"/>
      <c r="C701" s="93"/>
      <c r="D701" s="94"/>
      <c r="E701" s="94"/>
    </row>
    <row r="702" spans="1:5" s="95" customFormat="1" ht="12" customHeight="1">
      <c r="A702" s="71" t="s">
        <v>152</v>
      </c>
      <c r="B702" s="72" t="s">
        <v>153</v>
      </c>
      <c r="C702" s="93"/>
      <c r="D702" s="94"/>
      <c r="E702" s="94"/>
    </row>
    <row r="703" spans="1:5" s="75" customFormat="1" ht="12" customHeight="1">
      <c r="A703" s="64" t="s">
        <v>397</v>
      </c>
      <c r="B703" s="65">
        <v>100</v>
      </c>
      <c r="C703" s="70">
        <f>SUM(C704:C705)</f>
        <v>31129</v>
      </c>
      <c r="D703" s="70">
        <f>SUM(D704:D705)</f>
        <v>33281</v>
      </c>
      <c r="E703" s="70">
        <f>SUM(E704:E705)</f>
        <v>33281</v>
      </c>
    </row>
    <row r="704" spans="1:5" s="77" customFormat="1" ht="12" customHeight="1">
      <c r="A704" s="68" t="s">
        <v>398</v>
      </c>
      <c r="B704" s="69">
        <v>101</v>
      </c>
      <c r="C704" s="210">
        <v>31129</v>
      </c>
      <c r="D704" s="210">
        <v>31902</v>
      </c>
      <c r="E704" s="210">
        <v>31902</v>
      </c>
    </row>
    <row r="705" spans="1:5" s="77" customFormat="1" ht="12" customHeight="1">
      <c r="A705" s="68" t="s">
        <v>401</v>
      </c>
      <c r="B705" s="69">
        <v>109</v>
      </c>
      <c r="C705" s="210"/>
      <c r="D705" s="210">
        <v>1379</v>
      </c>
      <c r="E705" s="210">
        <v>1379</v>
      </c>
    </row>
    <row r="706" spans="1:5" s="75" customFormat="1" ht="12" customHeight="1">
      <c r="A706" s="64" t="s">
        <v>402</v>
      </c>
      <c r="B706" s="65">
        <v>200</v>
      </c>
      <c r="C706" s="66">
        <f>SUM(C707:C709)</f>
        <v>0</v>
      </c>
      <c r="D706" s="66">
        <f>SUM(D707:D709)</f>
        <v>6494</v>
      </c>
      <c r="E706" s="66">
        <f>SUM(E707:E709)</f>
        <v>6494</v>
      </c>
    </row>
    <row r="707" spans="1:5" s="77" customFormat="1" ht="12" customHeight="1">
      <c r="A707" s="68" t="s">
        <v>442</v>
      </c>
      <c r="B707" s="69">
        <v>202</v>
      </c>
      <c r="C707" s="210"/>
      <c r="D707" s="210">
        <v>2160</v>
      </c>
      <c r="E707" s="210">
        <v>2160</v>
      </c>
    </row>
    <row r="708" spans="1:5" s="77" customFormat="1" ht="12" customHeight="1">
      <c r="A708" s="68" t="s">
        <v>433</v>
      </c>
      <c r="B708" s="69">
        <v>208</v>
      </c>
      <c r="C708" s="210"/>
      <c r="D708" s="210">
        <v>4298</v>
      </c>
      <c r="E708" s="210">
        <v>4298</v>
      </c>
    </row>
    <row r="709" spans="1:5" s="77" customFormat="1" ht="12" customHeight="1">
      <c r="A709" s="68" t="s">
        <v>407</v>
      </c>
      <c r="B709" s="69">
        <v>209</v>
      </c>
      <c r="C709" s="210"/>
      <c r="D709" s="210">
        <v>36</v>
      </c>
      <c r="E709" s="210">
        <v>36</v>
      </c>
    </row>
    <row r="710" spans="1:5" s="75" customFormat="1" ht="12" customHeight="1">
      <c r="A710" s="64" t="s">
        <v>408</v>
      </c>
      <c r="B710" s="65">
        <v>300</v>
      </c>
      <c r="C710" s="66">
        <v>8623</v>
      </c>
      <c r="D710" s="66">
        <v>9125</v>
      </c>
      <c r="E710" s="66">
        <v>9125</v>
      </c>
    </row>
    <row r="711" spans="1:5" s="75" customFormat="1" ht="12" customHeight="1">
      <c r="A711" s="64" t="s">
        <v>409</v>
      </c>
      <c r="B711" s="65">
        <v>500</v>
      </c>
      <c r="C711" s="66">
        <v>1401</v>
      </c>
      <c r="D711" s="66">
        <v>1617</v>
      </c>
      <c r="E711" s="66">
        <v>1617</v>
      </c>
    </row>
    <row r="712" spans="1:5" s="75" customFormat="1" ht="12" customHeight="1">
      <c r="A712" s="64" t="s">
        <v>410</v>
      </c>
      <c r="B712" s="65">
        <v>700</v>
      </c>
      <c r="C712" s="66"/>
      <c r="D712" s="66">
        <v>349</v>
      </c>
      <c r="E712" s="66">
        <v>349</v>
      </c>
    </row>
    <row r="713" spans="1:5" s="75" customFormat="1" ht="12" customHeight="1">
      <c r="A713" s="64" t="s">
        <v>411</v>
      </c>
      <c r="B713" s="65">
        <v>1000</v>
      </c>
      <c r="C713" s="70">
        <f>SUM(C714:C722)</f>
        <v>73234</v>
      </c>
      <c r="D713" s="70">
        <f>SUM(D714:D722)</f>
        <v>170578</v>
      </c>
      <c r="E713" s="70">
        <f>SUM(E714:E722)</f>
        <v>170578</v>
      </c>
    </row>
    <row r="714" spans="1:5" s="77" customFormat="1" ht="12" customHeight="1">
      <c r="A714" s="68" t="s">
        <v>412</v>
      </c>
      <c r="B714" s="69">
        <v>1013</v>
      </c>
      <c r="C714" s="210">
        <v>1000</v>
      </c>
      <c r="D714" s="210">
        <v>1240</v>
      </c>
      <c r="E714" s="210">
        <v>1240</v>
      </c>
    </row>
    <row r="715" spans="1:5" s="77" customFormat="1" ht="12" customHeight="1">
      <c r="A715" s="68" t="s">
        <v>413</v>
      </c>
      <c r="B715" s="69">
        <v>1015</v>
      </c>
      <c r="C715" s="210"/>
      <c r="D715" s="210">
        <v>5271</v>
      </c>
      <c r="E715" s="210">
        <v>5271</v>
      </c>
    </row>
    <row r="716" spans="1:5" s="77" customFormat="1" ht="12" customHeight="1">
      <c r="A716" s="68" t="s">
        <v>414</v>
      </c>
      <c r="B716" s="69">
        <v>1016</v>
      </c>
      <c r="C716" s="210">
        <v>12800</v>
      </c>
      <c r="D716" s="210">
        <v>39628</v>
      </c>
      <c r="E716" s="210">
        <v>39628</v>
      </c>
    </row>
    <row r="717" spans="1:5" s="77" customFormat="1" ht="12" customHeight="1">
      <c r="A717" s="68" t="s">
        <v>415</v>
      </c>
      <c r="B717" s="69">
        <v>1020</v>
      </c>
      <c r="C717" s="210"/>
      <c r="D717" s="210">
        <v>6290</v>
      </c>
      <c r="E717" s="210">
        <v>6290</v>
      </c>
    </row>
    <row r="718" spans="1:5" s="77" customFormat="1" ht="12" customHeight="1">
      <c r="A718" s="68" t="s">
        <v>416</v>
      </c>
      <c r="B718" s="69">
        <v>1030</v>
      </c>
      <c r="C718" s="210"/>
      <c r="D718" s="210">
        <v>38166</v>
      </c>
      <c r="E718" s="210">
        <v>38166</v>
      </c>
    </row>
    <row r="719" spans="1:5" s="77" customFormat="1" ht="12" customHeight="1">
      <c r="A719" s="68" t="s">
        <v>437</v>
      </c>
      <c r="B719" s="69">
        <v>1040</v>
      </c>
      <c r="C719" s="210">
        <v>400</v>
      </c>
      <c r="D719" s="210">
        <v>0</v>
      </c>
      <c r="E719" s="210">
        <v>0</v>
      </c>
    </row>
    <row r="720" spans="1:5" s="77" customFormat="1" ht="12" customHeight="1">
      <c r="A720" s="68" t="s">
        <v>417</v>
      </c>
      <c r="B720" s="69">
        <v>1051</v>
      </c>
      <c r="C720" s="210">
        <v>100</v>
      </c>
      <c r="D720" s="210">
        <v>0</v>
      </c>
      <c r="E720" s="210">
        <v>0</v>
      </c>
    </row>
    <row r="721" spans="1:5" s="77" customFormat="1" ht="12" customHeight="1">
      <c r="A721" s="68" t="s">
        <v>425</v>
      </c>
      <c r="B721" s="69">
        <v>1091</v>
      </c>
      <c r="C721" s="210">
        <v>934</v>
      </c>
      <c r="D721" s="210">
        <v>1165</v>
      </c>
      <c r="E721" s="210">
        <v>1165</v>
      </c>
    </row>
    <row r="722" spans="1:5" s="77" customFormat="1" ht="12" customHeight="1">
      <c r="A722" s="68" t="s">
        <v>419</v>
      </c>
      <c r="B722" s="69">
        <v>1098</v>
      </c>
      <c r="C722" s="210">
        <v>58000</v>
      </c>
      <c r="D722" s="210">
        <v>78818</v>
      </c>
      <c r="E722" s="210">
        <v>78818</v>
      </c>
    </row>
    <row r="723" spans="1:5" s="96" customFormat="1" ht="12" customHeight="1">
      <c r="A723" s="71" t="s">
        <v>42</v>
      </c>
      <c r="B723" s="72">
        <v>9999</v>
      </c>
      <c r="C723" s="93">
        <f>SUM(C703,C706,C710:C713)</f>
        <v>114387</v>
      </c>
      <c r="D723" s="93">
        <f>SUM(D703,D706,D710:D713)</f>
        <v>221444</v>
      </c>
      <c r="E723" s="93">
        <f>SUM(E703,E706,E710:E713)</f>
        <v>221444</v>
      </c>
    </row>
    <row r="724" spans="1:5" s="95" customFormat="1" ht="12" customHeight="1">
      <c r="A724" s="71" t="s">
        <v>97</v>
      </c>
      <c r="B724" s="72"/>
      <c r="C724" s="73">
        <f>SUM(C723)</f>
        <v>114387</v>
      </c>
      <c r="D724" s="73">
        <f>SUM(D723)</f>
        <v>221444</v>
      </c>
      <c r="E724" s="73">
        <f>SUM(E723)</f>
        <v>221444</v>
      </c>
    </row>
    <row r="725" spans="1:5" s="95" customFormat="1" ht="12" customHeight="1">
      <c r="A725" s="97"/>
      <c r="B725" s="98"/>
      <c r="C725" s="93"/>
      <c r="D725" s="94"/>
      <c r="E725" s="94"/>
    </row>
    <row r="726" spans="1:5" s="95" customFormat="1" ht="12" customHeight="1">
      <c r="A726" s="97"/>
      <c r="B726" s="98"/>
      <c r="C726" s="93"/>
      <c r="D726" s="94"/>
      <c r="E726" s="94"/>
    </row>
    <row r="727" spans="1:5" s="95" customFormat="1" ht="12" customHeight="1">
      <c r="A727" s="97"/>
      <c r="B727" s="98"/>
      <c r="C727" s="93"/>
      <c r="D727" s="94"/>
      <c r="E727" s="94"/>
    </row>
    <row r="728" spans="1:5" s="95" customFormat="1" ht="12" customHeight="1">
      <c r="A728" s="71" t="s">
        <v>154</v>
      </c>
      <c r="B728" s="98"/>
      <c r="C728" s="93"/>
      <c r="D728" s="94"/>
      <c r="E728" s="94"/>
    </row>
    <row r="729" spans="1:5" s="95" customFormat="1" ht="12" customHeight="1">
      <c r="A729" s="71" t="s">
        <v>155</v>
      </c>
      <c r="B729" s="72" t="s">
        <v>156</v>
      </c>
      <c r="C729" s="93"/>
      <c r="D729" s="94"/>
      <c r="E729" s="94"/>
    </row>
    <row r="730" spans="1:5" s="75" customFormat="1" ht="12" customHeight="1">
      <c r="A730" s="64" t="s">
        <v>397</v>
      </c>
      <c r="B730" s="65">
        <v>100</v>
      </c>
      <c r="C730" s="70">
        <f>SUM(C731:C732)</f>
        <v>20383</v>
      </c>
      <c r="D730" s="70">
        <f>SUM(D731:D732)</f>
        <v>22525</v>
      </c>
      <c r="E730" s="70">
        <f>SUM(E731:E732)</f>
        <v>22525</v>
      </c>
    </row>
    <row r="731" spans="1:5" s="77" customFormat="1" ht="12" customHeight="1">
      <c r="A731" s="68" t="s">
        <v>398</v>
      </c>
      <c r="B731" s="69">
        <v>101</v>
      </c>
      <c r="C731" s="210">
        <v>20383</v>
      </c>
      <c r="D731" s="210">
        <v>21593</v>
      </c>
      <c r="E731" s="210">
        <v>21593</v>
      </c>
    </row>
    <row r="732" spans="1:5" s="77" customFormat="1" ht="12" customHeight="1">
      <c r="A732" s="68" t="s">
        <v>401</v>
      </c>
      <c r="B732" s="69">
        <v>109</v>
      </c>
      <c r="C732" s="210"/>
      <c r="D732" s="210">
        <v>932</v>
      </c>
      <c r="E732" s="210">
        <v>932</v>
      </c>
    </row>
    <row r="733" spans="1:5" s="75" customFormat="1" ht="12" customHeight="1">
      <c r="A733" s="64" t="s">
        <v>402</v>
      </c>
      <c r="B733" s="65">
        <v>200</v>
      </c>
      <c r="C733" s="70">
        <f>SUM(C734:C735)</f>
        <v>3000</v>
      </c>
      <c r="D733" s="70">
        <f>SUM(D734:D735)</f>
        <v>34</v>
      </c>
      <c r="E733" s="70">
        <f>SUM(E734:E735)</f>
        <v>34</v>
      </c>
    </row>
    <row r="734" spans="1:5" s="77" customFormat="1" ht="12" customHeight="1">
      <c r="A734" s="68" t="s">
        <v>433</v>
      </c>
      <c r="B734" s="69">
        <v>208</v>
      </c>
      <c r="C734" s="210">
        <v>3000</v>
      </c>
      <c r="D734" s="210">
        <v>0</v>
      </c>
      <c r="E734" s="210">
        <v>0</v>
      </c>
    </row>
    <row r="735" spans="1:5" s="77" customFormat="1" ht="12" customHeight="1">
      <c r="A735" s="68" t="s">
        <v>407</v>
      </c>
      <c r="B735" s="69">
        <v>209</v>
      </c>
      <c r="C735" s="210"/>
      <c r="D735" s="210">
        <v>34</v>
      </c>
      <c r="E735" s="210">
        <v>34</v>
      </c>
    </row>
    <row r="736" spans="1:5" s="75" customFormat="1" ht="12" customHeight="1">
      <c r="A736" s="64" t="s">
        <v>408</v>
      </c>
      <c r="B736" s="65">
        <v>300</v>
      </c>
      <c r="C736" s="66">
        <v>6257</v>
      </c>
      <c r="D736" s="66">
        <v>6262</v>
      </c>
      <c r="E736" s="66">
        <v>6262</v>
      </c>
    </row>
    <row r="737" spans="1:5" s="75" customFormat="1" ht="12" customHeight="1">
      <c r="A737" s="64" t="s">
        <v>409</v>
      </c>
      <c r="B737" s="65">
        <v>500</v>
      </c>
      <c r="C737" s="66">
        <v>1052</v>
      </c>
      <c r="D737" s="66">
        <v>1079</v>
      </c>
      <c r="E737" s="66">
        <v>1079</v>
      </c>
    </row>
    <row r="738" spans="1:5" s="75" customFormat="1" ht="12" customHeight="1">
      <c r="A738" s="64" t="s">
        <v>410</v>
      </c>
      <c r="B738" s="65">
        <v>700</v>
      </c>
      <c r="C738" s="66">
        <v>220</v>
      </c>
      <c r="D738" s="66">
        <v>186</v>
      </c>
      <c r="E738" s="66">
        <v>186</v>
      </c>
    </row>
    <row r="739" spans="1:5" s="75" customFormat="1" ht="12" customHeight="1">
      <c r="A739" s="64" t="s">
        <v>411</v>
      </c>
      <c r="B739" s="65">
        <v>1000</v>
      </c>
      <c r="C739" s="70">
        <f>SUM(C740:C746)</f>
        <v>15311</v>
      </c>
      <c r="D739" s="70">
        <f>SUM(D740:D746)</f>
        <v>13753</v>
      </c>
      <c r="E739" s="70">
        <f>SUM(E740:E746)</f>
        <v>13753</v>
      </c>
    </row>
    <row r="740" spans="1:5" s="77" customFormat="1" ht="12" customHeight="1">
      <c r="A740" s="68" t="s">
        <v>413</v>
      </c>
      <c r="B740" s="69">
        <v>1015</v>
      </c>
      <c r="C740" s="210">
        <v>1000</v>
      </c>
      <c r="D740" s="210">
        <v>105</v>
      </c>
      <c r="E740" s="210">
        <v>105</v>
      </c>
    </row>
    <row r="741" spans="1:5" s="77" customFormat="1" ht="12" customHeight="1">
      <c r="A741" s="68" t="s">
        <v>414</v>
      </c>
      <c r="B741" s="69">
        <v>1016</v>
      </c>
      <c r="C741" s="210">
        <v>5300</v>
      </c>
      <c r="D741" s="210">
        <v>1936</v>
      </c>
      <c r="E741" s="210">
        <v>1936</v>
      </c>
    </row>
    <row r="742" spans="1:5" s="77" customFormat="1" ht="12" customHeight="1">
      <c r="A742" s="68" t="s">
        <v>415</v>
      </c>
      <c r="B742" s="69">
        <v>1020</v>
      </c>
      <c r="C742" s="210">
        <v>4600</v>
      </c>
      <c r="D742" s="210">
        <v>10058</v>
      </c>
      <c r="E742" s="210">
        <v>10058</v>
      </c>
    </row>
    <row r="743" spans="1:5" s="77" customFormat="1" ht="12" customHeight="1">
      <c r="A743" s="68" t="s">
        <v>416</v>
      </c>
      <c r="B743" s="69">
        <v>1030</v>
      </c>
      <c r="C743" s="210">
        <v>300</v>
      </c>
      <c r="D743" s="210">
        <v>0</v>
      </c>
      <c r="E743" s="210">
        <v>0</v>
      </c>
    </row>
    <row r="744" spans="1:5" s="77" customFormat="1" ht="12" customHeight="1">
      <c r="A744" s="68" t="s">
        <v>417</v>
      </c>
      <c r="B744" s="69">
        <v>1051</v>
      </c>
      <c r="C744" s="210">
        <v>300</v>
      </c>
      <c r="D744" s="210">
        <v>0</v>
      </c>
      <c r="E744" s="210">
        <v>0</v>
      </c>
    </row>
    <row r="745" spans="1:5" s="77" customFormat="1" ht="12" customHeight="1">
      <c r="A745" s="68" t="s">
        <v>425</v>
      </c>
      <c r="B745" s="69">
        <v>1091</v>
      </c>
      <c r="C745" s="210">
        <v>611</v>
      </c>
      <c r="D745" s="210">
        <v>754</v>
      </c>
      <c r="E745" s="210">
        <v>754</v>
      </c>
    </row>
    <row r="746" spans="1:5" s="77" customFormat="1" ht="12" customHeight="1">
      <c r="A746" s="68" t="s">
        <v>419</v>
      </c>
      <c r="B746" s="69">
        <v>1098</v>
      </c>
      <c r="C746" s="210">
        <v>3200</v>
      </c>
      <c r="D746" s="210">
        <v>900</v>
      </c>
      <c r="E746" s="210">
        <v>900</v>
      </c>
    </row>
    <row r="747" spans="1:5" s="96" customFormat="1" ht="12" customHeight="1">
      <c r="A747" s="71" t="s">
        <v>42</v>
      </c>
      <c r="B747" s="72">
        <v>9999</v>
      </c>
      <c r="C747" s="93">
        <v>46223</v>
      </c>
      <c r="D747" s="73">
        <f>SUM(D730,D733,D736,D737,D738,D739)</f>
        <v>43839</v>
      </c>
      <c r="E747" s="73">
        <f>SUM(E730,E733,E736,E737,E738,E739)</f>
        <v>43839</v>
      </c>
    </row>
    <row r="748" spans="1:5" s="96" customFormat="1" ht="12" customHeight="1">
      <c r="A748" s="71"/>
      <c r="B748" s="72"/>
      <c r="C748" s="93"/>
      <c r="D748" s="73"/>
      <c r="E748" s="73"/>
    </row>
    <row r="749" spans="1:5" s="95" customFormat="1" ht="10.5" customHeight="1">
      <c r="A749" s="71" t="s">
        <v>157</v>
      </c>
      <c r="B749" s="72" t="s">
        <v>158</v>
      </c>
      <c r="C749" s="93"/>
      <c r="D749" s="94"/>
      <c r="E749" s="94"/>
    </row>
    <row r="750" spans="1:5" s="75" customFormat="1" ht="12" customHeight="1">
      <c r="A750" s="64" t="s">
        <v>443</v>
      </c>
      <c r="B750" s="65">
        <v>4200</v>
      </c>
      <c r="C750" s="70">
        <f>SUM(C751)</f>
        <v>4500</v>
      </c>
      <c r="D750" s="70">
        <f>SUM(D751)</f>
        <v>1024</v>
      </c>
      <c r="E750" s="70">
        <f>SUM(E751)</f>
        <v>1024</v>
      </c>
    </row>
    <row r="751" spans="1:5" s="77" customFormat="1" ht="12" customHeight="1">
      <c r="A751" s="68" t="s">
        <v>444</v>
      </c>
      <c r="B751" s="69">
        <v>4294</v>
      </c>
      <c r="C751" s="210">
        <v>4500</v>
      </c>
      <c r="D751" s="210">
        <v>1024</v>
      </c>
      <c r="E751" s="210">
        <v>1024</v>
      </c>
    </row>
    <row r="752" spans="1:5" s="95" customFormat="1" ht="12" customHeight="1">
      <c r="A752" s="71" t="s">
        <v>42</v>
      </c>
      <c r="B752" s="72">
        <v>9999</v>
      </c>
      <c r="C752" s="73">
        <f>SUM(C750)</f>
        <v>4500</v>
      </c>
      <c r="D752" s="73">
        <f>SUM(D750)</f>
        <v>1024</v>
      </c>
      <c r="E752" s="73">
        <f>SUM(E750)</f>
        <v>1024</v>
      </c>
    </row>
    <row r="753" spans="1:5" s="95" customFormat="1" ht="12" customHeight="1">
      <c r="A753" s="71" t="s">
        <v>159</v>
      </c>
      <c r="B753" s="72" t="s">
        <v>160</v>
      </c>
      <c r="C753" s="93"/>
      <c r="D753" s="94"/>
      <c r="E753" s="94"/>
    </row>
    <row r="754" spans="1:5" s="75" customFormat="1" ht="12" customHeight="1">
      <c r="A754" s="64" t="s">
        <v>397</v>
      </c>
      <c r="B754" s="65">
        <v>100</v>
      </c>
      <c r="C754" s="70">
        <f>SUM(C755:C756)</f>
        <v>133060</v>
      </c>
      <c r="D754" s="70">
        <f>SUM(D755:D756)</f>
        <v>146615</v>
      </c>
      <c r="E754" s="70">
        <f>SUM(E755:E756)</f>
        <v>146615</v>
      </c>
    </row>
    <row r="755" spans="1:5" s="77" customFormat="1" ht="12" customHeight="1">
      <c r="A755" s="68" t="s">
        <v>398</v>
      </c>
      <c r="B755" s="69">
        <v>101</v>
      </c>
      <c r="C755" s="210">
        <v>133060</v>
      </c>
      <c r="D755" s="210">
        <v>140992</v>
      </c>
      <c r="E755" s="210">
        <v>140992</v>
      </c>
    </row>
    <row r="756" spans="1:5" s="77" customFormat="1" ht="12" customHeight="1">
      <c r="A756" s="68" t="s">
        <v>401</v>
      </c>
      <c r="B756" s="69">
        <v>109</v>
      </c>
      <c r="C756" s="210"/>
      <c r="D756" s="210">
        <v>5623</v>
      </c>
      <c r="E756" s="210">
        <v>5623</v>
      </c>
    </row>
    <row r="757" spans="1:5" s="75" customFormat="1" ht="12" customHeight="1">
      <c r="A757" s="64" t="s">
        <v>402</v>
      </c>
      <c r="B757" s="65">
        <v>200</v>
      </c>
      <c r="C757" s="66">
        <f>SUM(C758:C761)</f>
        <v>13920</v>
      </c>
      <c r="D757" s="66">
        <f>SUM(D758:D761)</f>
        <v>13038</v>
      </c>
      <c r="E757" s="66">
        <f>SUM(E758:E761)</f>
        <v>13038</v>
      </c>
    </row>
    <row r="758" spans="1:5" s="77" customFormat="1" ht="12" customHeight="1">
      <c r="A758" s="68" t="s">
        <v>403</v>
      </c>
      <c r="B758" s="69">
        <v>201</v>
      </c>
      <c r="C758" s="210">
        <v>4320</v>
      </c>
      <c r="D758" s="210">
        <v>1014</v>
      </c>
      <c r="E758" s="210">
        <v>1014</v>
      </c>
    </row>
    <row r="759" spans="1:5" s="77" customFormat="1" ht="12" customHeight="1">
      <c r="A759" s="68" t="s">
        <v>442</v>
      </c>
      <c r="B759" s="69">
        <v>202</v>
      </c>
      <c r="C759" s="210">
        <v>2300</v>
      </c>
      <c r="D759" s="210">
        <v>3340</v>
      </c>
      <c r="E759" s="210">
        <v>3340</v>
      </c>
    </row>
    <row r="760" spans="1:5" s="77" customFormat="1" ht="12" customHeight="1">
      <c r="A760" s="68" t="s">
        <v>433</v>
      </c>
      <c r="B760" s="69">
        <v>208</v>
      </c>
      <c r="C760" s="210">
        <v>7300</v>
      </c>
      <c r="D760" s="210">
        <v>6360</v>
      </c>
      <c r="E760" s="210">
        <v>6360</v>
      </c>
    </row>
    <row r="761" spans="1:5" s="77" customFormat="1" ht="12" customHeight="1">
      <c r="A761" s="68" t="s">
        <v>407</v>
      </c>
      <c r="B761" s="69">
        <v>209</v>
      </c>
      <c r="C761" s="210"/>
      <c r="D761" s="210">
        <v>2324</v>
      </c>
      <c r="E761" s="210">
        <v>2324</v>
      </c>
    </row>
    <row r="762" spans="1:5" s="75" customFormat="1" ht="12" customHeight="1">
      <c r="A762" s="64" t="s">
        <v>408</v>
      </c>
      <c r="B762" s="65">
        <v>300</v>
      </c>
      <c r="C762" s="66">
        <v>38348</v>
      </c>
      <c r="D762" s="66">
        <v>41791</v>
      </c>
      <c r="E762" s="66">
        <v>41791</v>
      </c>
    </row>
    <row r="763" spans="1:5" s="75" customFormat="1" ht="12" customHeight="1">
      <c r="A763" s="64" t="s">
        <v>409</v>
      </c>
      <c r="B763" s="65">
        <v>500</v>
      </c>
      <c r="C763" s="66">
        <v>6376</v>
      </c>
      <c r="D763" s="66">
        <v>7040</v>
      </c>
      <c r="E763" s="66">
        <v>7040</v>
      </c>
    </row>
    <row r="764" spans="1:5" s="75" customFormat="1" ht="12" customHeight="1">
      <c r="A764" s="64" t="s">
        <v>410</v>
      </c>
      <c r="B764" s="65">
        <v>700</v>
      </c>
      <c r="C764" s="66">
        <v>340</v>
      </c>
      <c r="D764" s="66">
        <v>542</v>
      </c>
      <c r="E764" s="66">
        <v>542</v>
      </c>
    </row>
    <row r="765" spans="1:5" s="75" customFormat="1" ht="12" customHeight="1">
      <c r="A765" s="64" t="s">
        <v>411</v>
      </c>
      <c r="B765" s="65">
        <v>1000</v>
      </c>
      <c r="C765" s="70">
        <f>SUM(C766:C776)</f>
        <v>206955</v>
      </c>
      <c r="D765" s="70">
        <f>SUM(D766:D776)</f>
        <v>301767</v>
      </c>
      <c r="E765" s="70">
        <f>SUM(E766:E776)</f>
        <v>301767</v>
      </c>
    </row>
    <row r="766" spans="1:5" s="77" customFormat="1" ht="12" customHeight="1">
      <c r="A766" s="68" t="s">
        <v>412</v>
      </c>
      <c r="B766" s="69">
        <v>1013</v>
      </c>
      <c r="C766" s="210">
        <v>5000</v>
      </c>
      <c r="D766" s="210">
        <v>4924</v>
      </c>
      <c r="E766" s="210">
        <v>4924</v>
      </c>
    </row>
    <row r="767" spans="1:5" s="77" customFormat="1" ht="12" customHeight="1">
      <c r="A767" s="68" t="s">
        <v>413</v>
      </c>
      <c r="B767" s="69">
        <v>1015</v>
      </c>
      <c r="C767" s="210">
        <v>15900</v>
      </c>
      <c r="D767" s="210">
        <v>29264</v>
      </c>
      <c r="E767" s="210">
        <v>29264</v>
      </c>
    </row>
    <row r="768" spans="1:5" s="77" customFormat="1" ht="12" customHeight="1">
      <c r="A768" s="68" t="s">
        <v>414</v>
      </c>
      <c r="B768" s="69">
        <v>1016</v>
      </c>
      <c r="C768" s="210">
        <v>95205</v>
      </c>
      <c r="D768" s="210">
        <v>84189</v>
      </c>
      <c r="E768" s="210">
        <v>84189</v>
      </c>
    </row>
    <row r="769" spans="1:5" s="77" customFormat="1" ht="12" customHeight="1">
      <c r="A769" s="68" t="s">
        <v>415</v>
      </c>
      <c r="B769" s="69">
        <v>1020</v>
      </c>
      <c r="C769" s="210">
        <v>37900</v>
      </c>
      <c r="D769" s="210">
        <v>33913</v>
      </c>
      <c r="E769" s="210">
        <v>33913</v>
      </c>
    </row>
    <row r="770" spans="1:5" s="77" customFormat="1" ht="12" customHeight="1">
      <c r="A770" s="68" t="s">
        <v>416</v>
      </c>
      <c r="B770" s="69">
        <v>1030</v>
      </c>
      <c r="C770" s="210">
        <v>3000</v>
      </c>
      <c r="D770" s="210">
        <v>47169</v>
      </c>
      <c r="E770" s="210">
        <v>47169</v>
      </c>
    </row>
    <row r="771" spans="1:5" s="77" customFormat="1" ht="12" customHeight="1">
      <c r="A771" s="68" t="s">
        <v>437</v>
      </c>
      <c r="B771" s="69">
        <v>1040</v>
      </c>
      <c r="C771" s="210"/>
      <c r="D771" s="210">
        <v>67</v>
      </c>
      <c r="E771" s="210">
        <v>67</v>
      </c>
    </row>
    <row r="772" spans="1:5" s="77" customFormat="1" ht="12" customHeight="1">
      <c r="A772" s="68" t="s">
        <v>417</v>
      </c>
      <c r="B772" s="69">
        <v>1051</v>
      </c>
      <c r="C772" s="210">
        <v>1450</v>
      </c>
      <c r="D772" s="210">
        <v>230</v>
      </c>
      <c r="E772" s="210">
        <v>230</v>
      </c>
    </row>
    <row r="773" spans="1:5" s="77" customFormat="1" ht="12" customHeight="1">
      <c r="A773" s="68" t="s">
        <v>439</v>
      </c>
      <c r="B773" s="69">
        <v>1062</v>
      </c>
      <c r="C773" s="210">
        <v>2600</v>
      </c>
      <c r="D773" s="210">
        <v>1856</v>
      </c>
      <c r="E773" s="210">
        <v>1856</v>
      </c>
    </row>
    <row r="774" spans="1:5" s="77" customFormat="1" ht="12" customHeight="1">
      <c r="A774" s="68" t="s">
        <v>425</v>
      </c>
      <c r="B774" s="69">
        <v>1091</v>
      </c>
      <c r="C774" s="210">
        <v>4520</v>
      </c>
      <c r="D774" s="210">
        <v>5059</v>
      </c>
      <c r="E774" s="210">
        <v>5059</v>
      </c>
    </row>
    <row r="775" spans="1:5" s="77" customFormat="1" ht="12" customHeight="1">
      <c r="A775" s="68" t="s">
        <v>440</v>
      </c>
      <c r="B775" s="69">
        <v>1092</v>
      </c>
      <c r="C775" s="210">
        <v>635</v>
      </c>
      <c r="D775" s="210">
        <v>903</v>
      </c>
      <c r="E775" s="210">
        <v>903</v>
      </c>
    </row>
    <row r="776" spans="1:5" s="77" customFormat="1" ht="12" customHeight="1">
      <c r="A776" s="68" t="s">
        <v>419</v>
      </c>
      <c r="B776" s="69">
        <v>1098</v>
      </c>
      <c r="C776" s="210">
        <v>40745</v>
      </c>
      <c r="D776" s="210">
        <v>94193</v>
      </c>
      <c r="E776" s="210">
        <v>94193</v>
      </c>
    </row>
    <row r="777" spans="1:5" s="96" customFormat="1" ht="12" customHeight="1">
      <c r="A777" s="71" t="s">
        <v>42</v>
      </c>
      <c r="B777" s="72">
        <v>9999</v>
      </c>
      <c r="C777" s="73">
        <f>SUM(C754,C757,C762,C763,C764,C765)</f>
        <v>398999</v>
      </c>
      <c r="D777" s="73">
        <f>SUM(D754,D757,D762,D763,D764,D765)</f>
        <v>510793</v>
      </c>
      <c r="E777" s="73">
        <f>SUM(E754,E757,E762,E763,E764,E765)</f>
        <v>510793</v>
      </c>
    </row>
    <row r="778" spans="1:5" s="96" customFormat="1" ht="12" customHeight="1">
      <c r="A778" s="71"/>
      <c r="B778" s="72"/>
      <c r="C778" s="93"/>
      <c r="D778" s="73"/>
      <c r="E778" s="73"/>
    </row>
    <row r="779" spans="1:5" s="96" customFormat="1" ht="12" customHeight="1">
      <c r="A779" s="71" t="s">
        <v>105</v>
      </c>
      <c r="B779" s="72"/>
      <c r="C779" s="73">
        <f>SUM(C747,C752,C777)</f>
        <v>449722</v>
      </c>
      <c r="D779" s="73">
        <f>SUM(D747,D752,D777)</f>
        <v>555656</v>
      </c>
      <c r="E779" s="73">
        <f>SUM(E747,E752,E777)</f>
        <v>555656</v>
      </c>
    </row>
    <row r="780" spans="1:5" s="96" customFormat="1" ht="12" customHeight="1">
      <c r="A780" s="71"/>
      <c r="B780" s="72"/>
      <c r="C780" s="93"/>
      <c r="D780" s="73"/>
      <c r="E780" s="73"/>
    </row>
    <row r="781" spans="1:5" s="96" customFormat="1" ht="12" customHeight="1">
      <c r="A781" s="71" t="s">
        <v>161</v>
      </c>
      <c r="B781" s="72"/>
      <c r="C781" s="93">
        <v>570609</v>
      </c>
      <c r="D781" s="73">
        <f>SUM(D699,D724,D779)</f>
        <v>782442</v>
      </c>
      <c r="E781" s="73">
        <f>SUM(E699,E724,E779)</f>
        <v>782442</v>
      </c>
    </row>
    <row r="782" spans="1:5" s="96" customFormat="1" ht="12" customHeight="1">
      <c r="A782" s="71"/>
      <c r="B782" s="72"/>
      <c r="C782" s="93"/>
      <c r="D782" s="73"/>
      <c r="E782" s="73"/>
    </row>
    <row r="783" spans="1:5" s="95" customFormat="1" ht="12" customHeight="1">
      <c r="A783" s="71" t="s">
        <v>107</v>
      </c>
      <c r="B783" s="72"/>
      <c r="C783" s="93"/>
      <c r="D783" s="94"/>
      <c r="E783" s="94"/>
    </row>
    <row r="784" spans="1:5" s="95" customFormat="1" ht="12" customHeight="1">
      <c r="A784" s="71" t="s">
        <v>162</v>
      </c>
      <c r="B784" s="72"/>
      <c r="C784" s="93"/>
      <c r="D784" s="94"/>
      <c r="E784" s="94"/>
    </row>
    <row r="785" spans="1:5" s="95" customFormat="1" ht="12" customHeight="1">
      <c r="A785" s="71" t="s">
        <v>163</v>
      </c>
      <c r="B785" s="72" t="s">
        <v>164</v>
      </c>
      <c r="C785" s="93"/>
      <c r="D785" s="94"/>
      <c r="E785" s="94"/>
    </row>
    <row r="786" spans="1:5" s="75" customFormat="1" ht="12" customHeight="1">
      <c r="A786" s="64" t="s">
        <v>397</v>
      </c>
      <c r="B786" s="65">
        <v>100</v>
      </c>
      <c r="C786" s="70">
        <f>SUM(C787)</f>
        <v>19140</v>
      </c>
      <c r="D786" s="70">
        <f>SUM(D787)</f>
        <v>0</v>
      </c>
      <c r="E786" s="70">
        <f>SUM(E787)</f>
        <v>0</v>
      </c>
    </row>
    <row r="787" spans="1:5" s="77" customFormat="1" ht="12" customHeight="1">
      <c r="A787" s="68" t="s">
        <v>398</v>
      </c>
      <c r="B787" s="69">
        <v>101</v>
      </c>
      <c r="C787" s="210">
        <v>19140</v>
      </c>
      <c r="D787" s="67">
        <v>0</v>
      </c>
      <c r="E787" s="67">
        <v>0</v>
      </c>
    </row>
    <row r="788" spans="1:5" s="75" customFormat="1" ht="12" customHeight="1">
      <c r="A788" s="64" t="s">
        <v>408</v>
      </c>
      <c r="B788" s="65">
        <v>300</v>
      </c>
      <c r="C788" s="66">
        <v>5302</v>
      </c>
      <c r="D788" s="70">
        <v>0</v>
      </c>
      <c r="E788" s="70">
        <v>0</v>
      </c>
    </row>
    <row r="789" spans="1:5" s="75" customFormat="1" ht="12" customHeight="1">
      <c r="A789" s="64" t="s">
        <v>409</v>
      </c>
      <c r="B789" s="65">
        <v>500</v>
      </c>
      <c r="C789" s="66">
        <v>861</v>
      </c>
      <c r="D789" s="70">
        <v>0</v>
      </c>
      <c r="E789" s="70">
        <v>0</v>
      </c>
    </row>
    <row r="790" spans="1:5" s="75" customFormat="1" ht="12" customHeight="1">
      <c r="A790" s="64" t="s">
        <v>411</v>
      </c>
      <c r="B790" s="65">
        <v>1000</v>
      </c>
      <c r="C790" s="70">
        <f>SUM(C791:C792)</f>
        <v>1574</v>
      </c>
      <c r="D790" s="70">
        <f>SUM(D791:D792)</f>
        <v>0</v>
      </c>
      <c r="E790" s="70">
        <f>SUM(E791:E792)</f>
        <v>0</v>
      </c>
    </row>
    <row r="791" spans="1:5" s="77" customFormat="1" ht="12" customHeight="1">
      <c r="A791" s="68" t="s">
        <v>412</v>
      </c>
      <c r="B791" s="69">
        <v>1013</v>
      </c>
      <c r="C791" s="210">
        <v>1000</v>
      </c>
      <c r="D791" s="67">
        <v>0</v>
      </c>
      <c r="E791" s="67">
        <v>0</v>
      </c>
    </row>
    <row r="792" spans="1:5" s="77" customFormat="1" ht="12" customHeight="1">
      <c r="A792" s="68" t="s">
        <v>425</v>
      </c>
      <c r="B792" s="69">
        <v>1091</v>
      </c>
      <c r="C792" s="210">
        <v>574</v>
      </c>
      <c r="D792" s="67">
        <v>0</v>
      </c>
      <c r="E792" s="67">
        <v>0</v>
      </c>
    </row>
    <row r="793" spans="1:5" s="96" customFormat="1" ht="12" customHeight="1">
      <c r="A793" s="71" t="s">
        <v>42</v>
      </c>
      <c r="B793" s="72">
        <v>9999</v>
      </c>
      <c r="C793" s="73">
        <f>SUM(C786,C788:C790)</f>
        <v>26877</v>
      </c>
      <c r="D793" s="73">
        <f>SUM(D786,D788:D790)</f>
        <v>0</v>
      </c>
      <c r="E793" s="73">
        <f>SUM(E786,E788:E790)</f>
        <v>0</v>
      </c>
    </row>
    <row r="794" spans="1:5" s="96" customFormat="1" ht="12" customHeight="1">
      <c r="A794" s="71" t="s">
        <v>165</v>
      </c>
      <c r="B794" s="72"/>
      <c r="C794" s="73">
        <f>SUM(C793)</f>
        <v>26877</v>
      </c>
      <c r="D794" s="73">
        <f>SUM(D793)</f>
        <v>0</v>
      </c>
      <c r="E794" s="73">
        <f>SUM(E793)</f>
        <v>0</v>
      </c>
    </row>
    <row r="795" spans="1:5" s="95" customFormat="1" ht="12" customHeight="1">
      <c r="A795" s="71" t="s">
        <v>166</v>
      </c>
      <c r="B795" s="72"/>
      <c r="C795" s="93"/>
      <c r="D795" s="94"/>
      <c r="E795" s="94"/>
    </row>
    <row r="796" spans="1:5" s="95" customFormat="1" ht="12" customHeight="1">
      <c r="A796" s="71" t="s">
        <v>167</v>
      </c>
      <c r="B796" s="72" t="s">
        <v>168</v>
      </c>
      <c r="C796" s="93"/>
      <c r="D796" s="94"/>
      <c r="E796" s="94"/>
    </row>
    <row r="797" spans="1:5" s="75" customFormat="1" ht="12" customHeight="1">
      <c r="A797" s="64" t="s">
        <v>411</v>
      </c>
      <c r="B797" s="65">
        <v>1000</v>
      </c>
      <c r="C797" s="70">
        <f>SUM(C798)</f>
        <v>30000</v>
      </c>
      <c r="D797" s="70">
        <f>SUM(D798)</f>
        <v>124070</v>
      </c>
      <c r="E797" s="70">
        <f>SUM(E798)</f>
        <v>124070</v>
      </c>
    </row>
    <row r="798" spans="1:5" s="77" customFormat="1" ht="12" customHeight="1">
      <c r="A798" s="68" t="s">
        <v>415</v>
      </c>
      <c r="B798" s="69">
        <v>1020</v>
      </c>
      <c r="C798" s="210">
        <v>30000</v>
      </c>
      <c r="D798" s="210">
        <v>124070</v>
      </c>
      <c r="E798" s="210">
        <v>124070</v>
      </c>
    </row>
    <row r="799" spans="1:5" s="95" customFormat="1" ht="12" customHeight="1">
      <c r="A799" s="71" t="s">
        <v>42</v>
      </c>
      <c r="B799" s="72">
        <v>9999</v>
      </c>
      <c r="C799" s="73">
        <f>SUM(C797)</f>
        <v>30000</v>
      </c>
      <c r="D799" s="73">
        <f>SUM(D797)</f>
        <v>124070</v>
      </c>
      <c r="E799" s="73">
        <f>SUM(E797)</f>
        <v>124070</v>
      </c>
    </row>
    <row r="800" spans="1:5" s="95" customFormat="1" ht="12" customHeight="1">
      <c r="A800" s="97"/>
      <c r="B800" s="98"/>
      <c r="C800" s="93"/>
      <c r="D800" s="94"/>
      <c r="E800" s="94"/>
    </row>
    <row r="801" spans="1:5" s="95" customFormat="1" ht="12" customHeight="1">
      <c r="A801" s="71" t="s">
        <v>169</v>
      </c>
      <c r="B801" s="72" t="s">
        <v>170</v>
      </c>
      <c r="C801" s="93"/>
      <c r="D801" s="94"/>
      <c r="E801" s="94"/>
    </row>
    <row r="802" spans="1:5" s="75" customFormat="1" ht="12" customHeight="1">
      <c r="A802" s="64" t="s">
        <v>402</v>
      </c>
      <c r="B802" s="65">
        <v>200</v>
      </c>
      <c r="C802" s="70">
        <f>SUM(C803:C803)</f>
        <v>900</v>
      </c>
      <c r="D802" s="70">
        <f>SUM(D803:D803)</f>
        <v>2331</v>
      </c>
      <c r="E802" s="70">
        <f>SUM(E803:E803)</f>
        <v>2331</v>
      </c>
    </row>
    <row r="803" spans="1:5" s="77" customFormat="1" ht="12" customHeight="1">
      <c r="A803" s="68" t="s">
        <v>442</v>
      </c>
      <c r="B803" s="69">
        <v>202</v>
      </c>
      <c r="C803" s="210">
        <v>900</v>
      </c>
      <c r="D803" s="210">
        <v>2331</v>
      </c>
      <c r="E803" s="210">
        <v>2331</v>
      </c>
    </row>
    <row r="804" spans="1:5" s="77" customFormat="1" ht="12" customHeight="1">
      <c r="A804" s="64" t="s">
        <v>408</v>
      </c>
      <c r="B804" s="65">
        <v>300</v>
      </c>
      <c r="C804" s="66"/>
      <c r="D804" s="66">
        <v>15</v>
      </c>
      <c r="E804" s="66">
        <v>15</v>
      </c>
    </row>
    <row r="805" spans="1:5" s="75" customFormat="1" ht="12" customHeight="1">
      <c r="A805" s="64" t="s">
        <v>409</v>
      </c>
      <c r="B805" s="65">
        <v>500</v>
      </c>
      <c r="C805" s="66"/>
      <c r="D805" s="66">
        <v>113</v>
      </c>
      <c r="E805" s="66">
        <v>113</v>
      </c>
    </row>
    <row r="806" spans="1:5" s="75" customFormat="1" ht="12" customHeight="1">
      <c r="A806" s="64" t="s">
        <v>411</v>
      </c>
      <c r="B806" s="65">
        <v>1000</v>
      </c>
      <c r="C806" s="70">
        <f>SUM(C807:C810)</f>
        <v>434300</v>
      </c>
      <c r="D806" s="70">
        <f>SUM(D807:D810)</f>
        <v>782642</v>
      </c>
      <c r="E806" s="70">
        <f>SUM(E807:E810)</f>
        <v>782642</v>
      </c>
    </row>
    <row r="807" spans="1:5" s="77" customFormat="1" ht="12" customHeight="1">
      <c r="A807" s="68" t="s">
        <v>413</v>
      </c>
      <c r="B807" s="69">
        <v>1015</v>
      </c>
      <c r="C807" s="210">
        <v>11600</v>
      </c>
      <c r="D807" s="210">
        <v>18081</v>
      </c>
      <c r="E807" s="210">
        <v>18081</v>
      </c>
    </row>
    <row r="808" spans="1:5" s="77" customFormat="1" ht="12" customHeight="1">
      <c r="A808" s="68" t="s">
        <v>414</v>
      </c>
      <c r="B808" s="69">
        <v>1016</v>
      </c>
      <c r="C808" s="210"/>
      <c r="D808" s="210">
        <v>51</v>
      </c>
      <c r="E808" s="210">
        <v>51</v>
      </c>
    </row>
    <row r="809" spans="1:5" s="77" customFormat="1" ht="12" customHeight="1">
      <c r="A809" s="68" t="s">
        <v>415</v>
      </c>
      <c r="B809" s="69">
        <v>1020</v>
      </c>
      <c r="C809" s="210">
        <v>422700</v>
      </c>
      <c r="D809" s="210">
        <v>512858</v>
      </c>
      <c r="E809" s="210">
        <v>512858</v>
      </c>
    </row>
    <row r="810" spans="1:5" s="77" customFormat="1" ht="12" customHeight="1">
      <c r="A810" s="68" t="s">
        <v>416</v>
      </c>
      <c r="B810" s="69">
        <v>1030</v>
      </c>
      <c r="C810" s="210"/>
      <c r="D810" s="210">
        <v>251652</v>
      </c>
      <c r="E810" s="210">
        <v>251652</v>
      </c>
    </row>
    <row r="811" spans="1:5" s="96" customFormat="1" ht="12" customHeight="1">
      <c r="A811" s="71" t="s">
        <v>42</v>
      </c>
      <c r="B811" s="72">
        <v>9999</v>
      </c>
      <c r="C811" s="73">
        <f>SUM(C802,C804:C806)</f>
        <v>435200</v>
      </c>
      <c r="D811" s="73">
        <f>SUM(D802,D804:D806)</f>
        <v>785101</v>
      </c>
      <c r="E811" s="73">
        <f>SUM(E802,E804:E806)</f>
        <v>785101</v>
      </c>
    </row>
    <row r="812" spans="1:5" s="96" customFormat="1" ht="12" customHeight="1">
      <c r="A812" s="71"/>
      <c r="B812" s="72"/>
      <c r="C812" s="73"/>
      <c r="D812" s="73"/>
      <c r="E812" s="73"/>
    </row>
    <row r="813" spans="1:5" s="95" customFormat="1" ht="12" customHeight="1">
      <c r="A813" s="71" t="s">
        <v>171</v>
      </c>
      <c r="B813" s="72" t="s">
        <v>172</v>
      </c>
      <c r="C813" s="93"/>
      <c r="D813" s="94"/>
      <c r="E813" s="94"/>
    </row>
    <row r="814" spans="1:5" s="75" customFormat="1" ht="12" customHeight="1">
      <c r="A814" s="64" t="s">
        <v>411</v>
      </c>
      <c r="B814" s="65">
        <v>1000</v>
      </c>
      <c r="C814" s="70">
        <f>SUM(C815:C818)</f>
        <v>1200</v>
      </c>
      <c r="D814" s="70">
        <f>SUM(D815:D818)</f>
        <v>282</v>
      </c>
      <c r="E814" s="70">
        <f>SUM(E815:E818)</f>
        <v>282</v>
      </c>
    </row>
    <row r="815" spans="1:5" s="95" customFormat="1" ht="12" customHeight="1">
      <c r="A815" s="97" t="s">
        <v>413</v>
      </c>
      <c r="B815" s="98">
        <v>1015</v>
      </c>
      <c r="C815" s="210">
        <v>200</v>
      </c>
      <c r="D815" s="210">
        <v>79</v>
      </c>
      <c r="E815" s="210">
        <v>79</v>
      </c>
    </row>
    <row r="816" spans="1:5" s="95" customFormat="1" ht="12" customHeight="1">
      <c r="A816" s="68" t="s">
        <v>414</v>
      </c>
      <c r="B816" s="69">
        <v>1016</v>
      </c>
      <c r="C816" s="210"/>
      <c r="D816" s="210">
        <v>150</v>
      </c>
      <c r="E816" s="210">
        <v>150</v>
      </c>
    </row>
    <row r="817" spans="1:5" s="95" customFormat="1" ht="12" customHeight="1">
      <c r="A817" s="97" t="s">
        <v>415</v>
      </c>
      <c r="B817" s="98">
        <v>1020</v>
      </c>
      <c r="C817" s="210">
        <v>1000</v>
      </c>
      <c r="D817" s="210"/>
      <c r="E817" s="210"/>
    </row>
    <row r="818" spans="1:5" s="95" customFormat="1" ht="12" customHeight="1">
      <c r="A818" s="68" t="s">
        <v>437</v>
      </c>
      <c r="B818" s="69">
        <v>1040</v>
      </c>
      <c r="C818" s="210"/>
      <c r="D818" s="210">
        <v>53</v>
      </c>
      <c r="E818" s="210">
        <v>53</v>
      </c>
    </row>
    <row r="819" spans="1:5" s="96" customFormat="1" ht="12" customHeight="1">
      <c r="A819" s="71" t="s">
        <v>42</v>
      </c>
      <c r="B819" s="72">
        <v>9999</v>
      </c>
      <c r="C819" s="73">
        <f>SUM(C814)</f>
        <v>1200</v>
      </c>
      <c r="D819" s="73">
        <f>SUM(D814)</f>
        <v>282</v>
      </c>
      <c r="E819" s="73">
        <f>SUM(E814)</f>
        <v>282</v>
      </c>
    </row>
    <row r="820" spans="1:5" s="96" customFormat="1" ht="12" customHeight="1">
      <c r="A820" s="71" t="s">
        <v>173</v>
      </c>
      <c r="B820" s="72"/>
      <c r="C820" s="73">
        <f>SUM(C799,C811,C819)</f>
        <v>466400</v>
      </c>
      <c r="D820" s="73">
        <f>SUM(D799,D811,D819)</f>
        <v>909453</v>
      </c>
      <c r="E820" s="73">
        <f>SUM(E799,E811,E819)</f>
        <v>909453</v>
      </c>
    </row>
    <row r="821" spans="1:5" s="96" customFormat="1" ht="12" customHeight="1">
      <c r="A821" s="71"/>
      <c r="B821" s="72"/>
      <c r="C821" s="93"/>
      <c r="D821" s="73"/>
      <c r="E821" s="73"/>
    </row>
    <row r="822" spans="1:5" s="95" customFormat="1" ht="12" customHeight="1">
      <c r="A822" s="71" t="s">
        <v>108</v>
      </c>
      <c r="B822" s="72"/>
      <c r="C822" s="93"/>
      <c r="D822" s="94"/>
      <c r="E822" s="94"/>
    </row>
    <row r="823" spans="1:5" s="95" customFormat="1" ht="12" customHeight="1">
      <c r="A823" s="71" t="s">
        <v>174</v>
      </c>
      <c r="B823" s="72" t="s">
        <v>175</v>
      </c>
      <c r="C823" s="93"/>
      <c r="D823" s="94"/>
      <c r="E823" s="94"/>
    </row>
    <row r="824" spans="1:5" s="75" customFormat="1" ht="12" customHeight="1">
      <c r="A824" s="64" t="s">
        <v>397</v>
      </c>
      <c r="B824" s="65">
        <v>100</v>
      </c>
      <c r="C824" s="70">
        <f>SUM(C825:C826)</f>
        <v>44673</v>
      </c>
      <c r="D824" s="70">
        <f>SUM(D825:D826)</f>
        <v>36962</v>
      </c>
      <c r="E824" s="70">
        <f>SUM(E825:E826)</f>
        <v>36962</v>
      </c>
    </row>
    <row r="825" spans="1:5" s="77" customFormat="1" ht="12" customHeight="1">
      <c r="A825" s="68" t="s">
        <v>398</v>
      </c>
      <c r="B825" s="69">
        <v>101</v>
      </c>
      <c r="C825" s="210">
        <v>44673</v>
      </c>
      <c r="D825" s="210">
        <v>35540</v>
      </c>
      <c r="E825" s="210">
        <v>35540</v>
      </c>
    </row>
    <row r="826" spans="1:5" s="77" customFormat="1" ht="12" customHeight="1">
      <c r="A826" s="68" t="s">
        <v>401</v>
      </c>
      <c r="B826" s="69">
        <v>109</v>
      </c>
      <c r="C826" s="210"/>
      <c r="D826" s="210">
        <v>1422</v>
      </c>
      <c r="E826" s="210">
        <v>1422</v>
      </c>
    </row>
    <row r="827" spans="1:5" s="75" customFormat="1" ht="12" customHeight="1">
      <c r="A827" s="64" t="s">
        <v>402</v>
      </c>
      <c r="B827" s="65">
        <v>200</v>
      </c>
      <c r="C827" s="70">
        <f>SUM(C828:C830)</f>
        <v>4600</v>
      </c>
      <c r="D827" s="70">
        <f>SUM(D828:D830)</f>
        <v>5778</v>
      </c>
      <c r="E827" s="70">
        <f>SUM(E828:E830)</f>
        <v>5778</v>
      </c>
    </row>
    <row r="828" spans="1:5" s="77" customFormat="1" ht="12" customHeight="1">
      <c r="A828" s="68" t="s">
        <v>442</v>
      </c>
      <c r="B828" s="69">
        <v>202</v>
      </c>
      <c r="C828" s="210">
        <v>4600</v>
      </c>
      <c r="D828" s="210">
        <v>999</v>
      </c>
      <c r="E828" s="210">
        <v>999</v>
      </c>
    </row>
    <row r="829" spans="1:5" s="77" customFormat="1" ht="12" customHeight="1">
      <c r="A829" s="68" t="s">
        <v>433</v>
      </c>
      <c r="B829" s="69">
        <v>208</v>
      </c>
      <c r="C829" s="210"/>
      <c r="D829" s="210">
        <v>4608</v>
      </c>
      <c r="E829" s="210">
        <v>4608</v>
      </c>
    </row>
    <row r="830" spans="1:5" s="77" customFormat="1" ht="12" customHeight="1">
      <c r="A830" s="68" t="s">
        <v>407</v>
      </c>
      <c r="B830" s="69">
        <v>209</v>
      </c>
      <c r="C830" s="210"/>
      <c r="D830" s="210">
        <v>171</v>
      </c>
      <c r="E830" s="210">
        <v>171</v>
      </c>
    </row>
    <row r="831" spans="1:5" s="75" customFormat="1" ht="12" customHeight="1">
      <c r="A831" s="64" t="s">
        <v>408</v>
      </c>
      <c r="B831" s="65">
        <v>300</v>
      </c>
      <c r="C831" s="66">
        <v>12374</v>
      </c>
      <c r="D831" s="66">
        <v>10002</v>
      </c>
      <c r="E831" s="66">
        <v>10002</v>
      </c>
    </row>
    <row r="832" spans="1:5" s="75" customFormat="1" ht="12" customHeight="1">
      <c r="A832" s="64" t="s">
        <v>409</v>
      </c>
      <c r="B832" s="65">
        <v>500</v>
      </c>
      <c r="C832" s="66">
        <v>2218</v>
      </c>
      <c r="D832" s="66">
        <v>1785</v>
      </c>
      <c r="E832" s="66">
        <v>1785</v>
      </c>
    </row>
    <row r="833" spans="1:5" s="75" customFormat="1" ht="12" customHeight="1">
      <c r="A833" s="64" t="s">
        <v>410</v>
      </c>
      <c r="B833" s="65">
        <v>700</v>
      </c>
      <c r="C833" s="66"/>
      <c r="D833" s="66">
        <v>535</v>
      </c>
      <c r="E833" s="66">
        <v>535</v>
      </c>
    </row>
    <row r="834" spans="1:5" s="75" customFormat="1" ht="12" customHeight="1">
      <c r="A834" s="64" t="s">
        <v>411</v>
      </c>
      <c r="B834" s="65">
        <v>1000</v>
      </c>
      <c r="C834" s="70">
        <f>SUM(C835:C841)</f>
        <v>20000</v>
      </c>
      <c r="D834" s="70">
        <f>SUM(D835:D841)</f>
        <v>34343</v>
      </c>
      <c r="E834" s="70">
        <f>SUM(E835:E841)</f>
        <v>34343</v>
      </c>
    </row>
    <row r="835" spans="1:5" s="77" customFormat="1" ht="12" customHeight="1">
      <c r="A835" s="68" t="s">
        <v>412</v>
      </c>
      <c r="B835" s="69">
        <v>1013</v>
      </c>
      <c r="C835" s="210">
        <v>1200</v>
      </c>
      <c r="D835" s="210">
        <v>0</v>
      </c>
      <c r="E835" s="210">
        <v>0</v>
      </c>
    </row>
    <row r="836" spans="1:5" s="77" customFormat="1" ht="12" customHeight="1">
      <c r="A836" s="68" t="s">
        <v>413</v>
      </c>
      <c r="B836" s="69">
        <v>1015</v>
      </c>
      <c r="C836" s="210">
        <v>2300</v>
      </c>
      <c r="D836" s="210">
        <v>2615</v>
      </c>
      <c r="E836" s="210">
        <v>2615</v>
      </c>
    </row>
    <row r="837" spans="1:5" s="77" customFormat="1" ht="12" customHeight="1">
      <c r="A837" s="68" t="s">
        <v>414</v>
      </c>
      <c r="B837" s="69">
        <v>1016</v>
      </c>
      <c r="C837" s="210">
        <v>5000</v>
      </c>
      <c r="D837" s="210">
        <v>2806</v>
      </c>
      <c r="E837" s="210">
        <v>2806</v>
      </c>
    </row>
    <row r="838" spans="1:5" s="77" customFormat="1" ht="12" customHeight="1">
      <c r="A838" s="68" t="s">
        <v>415</v>
      </c>
      <c r="B838" s="69">
        <v>1020</v>
      </c>
      <c r="C838" s="210">
        <v>8300</v>
      </c>
      <c r="D838" s="210">
        <v>26235</v>
      </c>
      <c r="E838" s="210">
        <v>26235</v>
      </c>
    </row>
    <row r="839" spans="1:5" s="77" customFormat="1" ht="12" customHeight="1">
      <c r="A839" s="68" t="s">
        <v>437</v>
      </c>
      <c r="B839" s="69">
        <v>1040</v>
      </c>
      <c r="C839" s="210">
        <v>500</v>
      </c>
      <c r="D839" s="210">
        <v>538</v>
      </c>
      <c r="E839" s="210">
        <v>538</v>
      </c>
    </row>
    <row r="840" spans="1:5" s="77" customFormat="1" ht="12" customHeight="1">
      <c r="A840" s="68" t="s">
        <v>425</v>
      </c>
      <c r="B840" s="69">
        <v>1091</v>
      </c>
      <c r="C840" s="210">
        <v>1340</v>
      </c>
      <c r="D840" s="210">
        <v>924</v>
      </c>
      <c r="E840" s="210">
        <v>924</v>
      </c>
    </row>
    <row r="841" spans="1:5" s="77" customFormat="1" ht="12" customHeight="1">
      <c r="A841" s="68" t="s">
        <v>419</v>
      </c>
      <c r="B841" s="69">
        <v>1098</v>
      </c>
      <c r="C841" s="210">
        <v>1360</v>
      </c>
      <c r="D841" s="210">
        <v>1225</v>
      </c>
      <c r="E841" s="210">
        <v>1225</v>
      </c>
    </row>
    <row r="842" spans="1:5" s="96" customFormat="1" ht="12" customHeight="1">
      <c r="A842" s="71" t="s">
        <v>42</v>
      </c>
      <c r="B842" s="72">
        <v>9999</v>
      </c>
      <c r="C842" s="73">
        <f>SUM(C824,C827,C831:C834)</f>
        <v>83865</v>
      </c>
      <c r="D842" s="73">
        <f>SUM(D824,D827,D831:D834)</f>
        <v>89405</v>
      </c>
      <c r="E842" s="73">
        <f>SUM(E824,E827,E831:E834)</f>
        <v>89405</v>
      </c>
    </row>
    <row r="843" spans="1:5" s="96" customFormat="1" ht="12" customHeight="1">
      <c r="A843" s="71"/>
      <c r="B843" s="72"/>
      <c r="C843" s="93"/>
      <c r="D843" s="73"/>
      <c r="E843" s="73"/>
    </row>
    <row r="844" spans="1:5" s="96" customFormat="1" ht="12" customHeight="1">
      <c r="A844" s="71"/>
      <c r="B844" s="72"/>
      <c r="C844" s="93"/>
      <c r="D844" s="73"/>
      <c r="E844" s="73"/>
    </row>
    <row r="845" spans="1:5" s="95" customFormat="1" ht="12" customHeight="1">
      <c r="A845" s="71" t="s">
        <v>176</v>
      </c>
      <c r="B845" s="72" t="s">
        <v>110</v>
      </c>
      <c r="C845" s="93"/>
      <c r="D845" s="94"/>
      <c r="E845" s="94"/>
    </row>
    <row r="846" spans="1:5" s="75" customFormat="1" ht="12" customHeight="1">
      <c r="A846" s="64" t="s">
        <v>397</v>
      </c>
      <c r="B846" s="65">
        <v>100</v>
      </c>
      <c r="C846" s="70">
        <f>SUM(C847:C848)</f>
        <v>110470</v>
      </c>
      <c r="D846" s="70">
        <f>SUM(D847:D848)</f>
        <v>116069</v>
      </c>
      <c r="E846" s="70">
        <f>SUM(E847:E848)</f>
        <v>116069</v>
      </c>
    </row>
    <row r="847" spans="1:5" s="77" customFormat="1" ht="12" customHeight="1">
      <c r="A847" s="68" t="s">
        <v>398</v>
      </c>
      <c r="B847" s="69">
        <v>101</v>
      </c>
      <c r="C847" s="210">
        <v>110470</v>
      </c>
      <c r="D847" s="210">
        <v>111729</v>
      </c>
      <c r="E847" s="210">
        <v>111729</v>
      </c>
    </row>
    <row r="848" spans="1:5" s="77" customFormat="1" ht="12" customHeight="1">
      <c r="A848" s="68" t="s">
        <v>401</v>
      </c>
      <c r="B848" s="69">
        <v>109</v>
      </c>
      <c r="C848" s="210"/>
      <c r="D848" s="210">
        <v>4340</v>
      </c>
      <c r="E848" s="210">
        <v>4340</v>
      </c>
    </row>
    <row r="849" spans="1:5" s="75" customFormat="1" ht="12" customHeight="1">
      <c r="A849" s="64" t="s">
        <v>402</v>
      </c>
      <c r="B849" s="65">
        <v>200</v>
      </c>
      <c r="C849" s="70">
        <f>SUM(C850:C854)</f>
        <v>16537</v>
      </c>
      <c r="D849" s="70">
        <f>SUM(D850:D854)</f>
        <v>21882</v>
      </c>
      <c r="E849" s="70">
        <f>SUM(E850:E854)</f>
        <v>21882</v>
      </c>
    </row>
    <row r="850" spans="1:5" s="77" customFormat="1" ht="12" customHeight="1">
      <c r="A850" s="68" t="s">
        <v>403</v>
      </c>
      <c r="B850" s="69">
        <v>201</v>
      </c>
      <c r="C850" s="210">
        <v>9737</v>
      </c>
      <c r="D850" s="210">
        <v>8804</v>
      </c>
      <c r="E850" s="210">
        <v>8804</v>
      </c>
    </row>
    <row r="851" spans="1:5" s="77" customFormat="1" ht="12" customHeight="1">
      <c r="A851" s="68" t="s">
        <v>442</v>
      </c>
      <c r="B851" s="69">
        <v>202</v>
      </c>
      <c r="C851" s="210">
        <v>6800</v>
      </c>
      <c r="D851" s="210">
        <v>7986</v>
      </c>
      <c r="E851" s="210">
        <v>7986</v>
      </c>
    </row>
    <row r="852" spans="1:5" s="77" customFormat="1" ht="12" customHeight="1">
      <c r="A852" s="68" t="s">
        <v>405</v>
      </c>
      <c r="B852" s="69">
        <v>205</v>
      </c>
      <c r="C852" s="210"/>
      <c r="D852" s="210">
        <v>2172</v>
      </c>
      <c r="E852" s="210">
        <v>2172</v>
      </c>
    </row>
    <row r="853" spans="1:5" s="77" customFormat="1" ht="12" customHeight="1">
      <c r="A853" s="68" t="s">
        <v>433</v>
      </c>
      <c r="B853" s="69">
        <v>208</v>
      </c>
      <c r="C853" s="210"/>
      <c r="D853" s="210">
        <v>2505</v>
      </c>
      <c r="E853" s="210">
        <v>2505</v>
      </c>
    </row>
    <row r="854" spans="1:5" s="77" customFormat="1" ht="12" customHeight="1">
      <c r="A854" s="68" t="s">
        <v>407</v>
      </c>
      <c r="B854" s="69">
        <v>209</v>
      </c>
      <c r="C854" s="210"/>
      <c r="D854" s="210">
        <v>415</v>
      </c>
      <c r="E854" s="210">
        <v>415</v>
      </c>
    </row>
    <row r="855" spans="1:5" s="75" customFormat="1" ht="12" customHeight="1">
      <c r="A855" s="64" t="s">
        <v>408</v>
      </c>
      <c r="B855" s="65">
        <v>300</v>
      </c>
      <c r="C855" s="66">
        <v>33097</v>
      </c>
      <c r="D855" s="66">
        <v>33376</v>
      </c>
      <c r="E855" s="66">
        <v>33376</v>
      </c>
    </row>
    <row r="856" spans="1:5" s="75" customFormat="1" ht="12" customHeight="1">
      <c r="A856" s="64" t="s">
        <v>409</v>
      </c>
      <c r="B856" s="65">
        <v>500</v>
      </c>
      <c r="C856" s="66">
        <v>5716</v>
      </c>
      <c r="D856" s="66">
        <v>5913</v>
      </c>
      <c r="E856" s="66">
        <v>5913</v>
      </c>
    </row>
    <row r="857" spans="1:5" s="75" customFormat="1" ht="12" customHeight="1">
      <c r="A857" s="64" t="s">
        <v>410</v>
      </c>
      <c r="B857" s="65">
        <v>700</v>
      </c>
      <c r="C857" s="66">
        <v>200</v>
      </c>
      <c r="D857" s="66">
        <v>1086</v>
      </c>
      <c r="E857" s="66">
        <v>1086</v>
      </c>
    </row>
    <row r="858" spans="1:5" s="75" customFormat="1" ht="12" customHeight="1">
      <c r="A858" s="64" t="s">
        <v>411</v>
      </c>
      <c r="B858" s="65">
        <v>1000</v>
      </c>
      <c r="C858" s="70">
        <f>SUM(C859:C867)</f>
        <v>143565</v>
      </c>
      <c r="D858" s="70">
        <f>SUM(D859:D867)</f>
        <v>277815</v>
      </c>
      <c r="E858" s="70">
        <f>SUM(E859:E867)</f>
        <v>277815</v>
      </c>
    </row>
    <row r="859" spans="1:5" s="77" customFormat="1" ht="12" customHeight="1">
      <c r="A859" s="68" t="s">
        <v>412</v>
      </c>
      <c r="B859" s="69">
        <v>1013</v>
      </c>
      <c r="C859" s="210">
        <v>4250</v>
      </c>
      <c r="D859" s="210">
        <v>3574</v>
      </c>
      <c r="E859" s="210">
        <v>3574</v>
      </c>
    </row>
    <row r="860" spans="1:5" s="77" customFormat="1" ht="12" customHeight="1">
      <c r="A860" s="68" t="s">
        <v>413</v>
      </c>
      <c r="B860" s="69">
        <v>1015</v>
      </c>
      <c r="C860" s="210">
        <v>10700</v>
      </c>
      <c r="D860" s="210">
        <v>46940</v>
      </c>
      <c r="E860" s="210">
        <v>46940</v>
      </c>
    </row>
    <row r="861" spans="1:5" s="77" customFormat="1" ht="12" customHeight="1">
      <c r="A861" s="68" t="s">
        <v>414</v>
      </c>
      <c r="B861" s="69">
        <v>1016</v>
      </c>
      <c r="C861" s="210">
        <v>6208</v>
      </c>
      <c r="D861" s="210">
        <v>4794</v>
      </c>
      <c r="E861" s="210">
        <v>4794</v>
      </c>
    </row>
    <row r="862" spans="1:5" s="77" customFormat="1" ht="12" customHeight="1">
      <c r="A862" s="68" t="s">
        <v>415</v>
      </c>
      <c r="B862" s="69">
        <v>1020</v>
      </c>
      <c r="C862" s="210">
        <v>5600</v>
      </c>
      <c r="D862" s="210">
        <v>13537</v>
      </c>
      <c r="E862" s="210">
        <v>13537</v>
      </c>
    </row>
    <row r="863" spans="1:5" s="77" customFormat="1" ht="12" customHeight="1">
      <c r="A863" s="68" t="s">
        <v>416</v>
      </c>
      <c r="B863" s="69">
        <v>1030</v>
      </c>
      <c r="C863" s="210"/>
      <c r="D863" s="210">
        <v>3083</v>
      </c>
      <c r="E863" s="210">
        <v>3083</v>
      </c>
    </row>
    <row r="864" spans="1:5" s="77" customFormat="1" ht="12" customHeight="1">
      <c r="A864" s="68" t="s">
        <v>417</v>
      </c>
      <c r="B864" s="69">
        <v>1051</v>
      </c>
      <c r="C864" s="210">
        <v>3600</v>
      </c>
      <c r="D864" s="210">
        <v>4316</v>
      </c>
      <c r="E864" s="210">
        <v>4316</v>
      </c>
    </row>
    <row r="865" spans="1:5" s="77" customFormat="1" ht="12" customHeight="1">
      <c r="A865" s="68" t="s">
        <v>428</v>
      </c>
      <c r="B865" s="69">
        <v>1062</v>
      </c>
      <c r="C865" s="210">
        <v>100</v>
      </c>
      <c r="D865" s="210">
        <v>0</v>
      </c>
      <c r="E865" s="210">
        <v>0</v>
      </c>
    </row>
    <row r="866" spans="1:5" s="77" customFormat="1" ht="12" customHeight="1">
      <c r="A866" s="68" t="s">
        <v>425</v>
      </c>
      <c r="B866" s="69">
        <v>1091</v>
      </c>
      <c r="C866" s="210">
        <v>3607</v>
      </c>
      <c r="D866" s="210">
        <v>1387</v>
      </c>
      <c r="E866" s="210">
        <v>1387</v>
      </c>
    </row>
    <row r="867" spans="1:5" s="77" customFormat="1" ht="12" customHeight="1">
      <c r="A867" s="68" t="s">
        <v>419</v>
      </c>
      <c r="B867" s="69">
        <v>1098</v>
      </c>
      <c r="C867" s="210">
        <v>109500</v>
      </c>
      <c r="D867" s="210">
        <v>200184</v>
      </c>
      <c r="E867" s="210">
        <v>200184</v>
      </c>
    </row>
    <row r="868" spans="1:5" s="75" customFormat="1" ht="12" customHeight="1">
      <c r="A868" s="64" t="s">
        <v>445</v>
      </c>
      <c r="B868" s="65">
        <v>4600</v>
      </c>
      <c r="C868" s="66">
        <v>10200</v>
      </c>
      <c r="D868" s="66">
        <v>12353</v>
      </c>
      <c r="E868" s="66">
        <v>12353</v>
      </c>
    </row>
    <row r="869" spans="1:5" s="96" customFormat="1" ht="12" customHeight="1">
      <c r="A869" s="71" t="s">
        <v>42</v>
      </c>
      <c r="B869" s="72">
        <v>9999</v>
      </c>
      <c r="C869" s="73">
        <f>SUM(C846,C849,C855:C858,C868)</f>
        <v>319785</v>
      </c>
      <c r="D869" s="73">
        <f>SUM(D846,D849,D855:D858,D868)</f>
        <v>468494</v>
      </c>
      <c r="E869" s="73">
        <f>SUM(E846,E849,E855:E858,E868)</f>
        <v>468494</v>
      </c>
    </row>
    <row r="870" spans="1:5" s="96" customFormat="1" ht="12" customHeight="1">
      <c r="A870" s="71"/>
      <c r="B870" s="72"/>
      <c r="C870" s="93"/>
      <c r="D870" s="73"/>
      <c r="E870" s="73"/>
    </row>
    <row r="871" spans="1:5" s="96" customFormat="1" ht="12" customHeight="1">
      <c r="A871" s="71" t="s">
        <v>177</v>
      </c>
      <c r="B871" s="72"/>
      <c r="C871" s="73">
        <f>SUM(C842,C869)</f>
        <v>403650</v>
      </c>
      <c r="D871" s="73">
        <f>SUM(D842,D869)</f>
        <v>557899</v>
      </c>
      <c r="E871" s="73">
        <f>SUM(E842,E869)</f>
        <v>557899</v>
      </c>
    </row>
    <row r="872" spans="1:5" s="96" customFormat="1" ht="12" customHeight="1">
      <c r="A872" s="71"/>
      <c r="B872" s="72"/>
      <c r="C872" s="93"/>
      <c r="D872" s="73"/>
      <c r="E872" s="73"/>
    </row>
    <row r="873" spans="1:5" s="96" customFormat="1" ht="12" customHeight="1">
      <c r="A873" s="71" t="s">
        <v>112</v>
      </c>
      <c r="B873" s="72"/>
      <c r="C873" s="73">
        <f>SUM(C794,C820,C871)</f>
        <v>896927</v>
      </c>
      <c r="D873" s="73">
        <f>SUM(D794,D820,D871)</f>
        <v>1467352</v>
      </c>
      <c r="E873" s="73">
        <f>SUM(E794,E820,E871)</f>
        <v>1467352</v>
      </c>
    </row>
    <row r="874" spans="1:5" s="95" customFormat="1" ht="12" customHeight="1">
      <c r="A874" s="71"/>
      <c r="B874" s="98"/>
      <c r="C874" s="93"/>
      <c r="D874" s="94"/>
      <c r="E874" s="94"/>
    </row>
    <row r="875" spans="1:5" s="95" customFormat="1" ht="12" customHeight="1">
      <c r="A875" s="71" t="s">
        <v>178</v>
      </c>
      <c r="B875" s="98"/>
      <c r="C875" s="93"/>
      <c r="D875" s="94"/>
      <c r="E875" s="94"/>
    </row>
    <row r="876" spans="1:5" s="95" customFormat="1" ht="12" customHeight="1">
      <c r="A876" s="71" t="s">
        <v>179</v>
      </c>
      <c r="B876" s="98"/>
      <c r="C876" s="93"/>
      <c r="D876" s="94"/>
      <c r="E876" s="94"/>
    </row>
    <row r="877" spans="1:5" s="95" customFormat="1" ht="12" customHeight="1">
      <c r="A877" s="71"/>
      <c r="B877" s="98"/>
      <c r="C877" s="93"/>
      <c r="D877" s="94"/>
      <c r="E877" s="94"/>
    </row>
    <row r="878" spans="1:5" s="95" customFormat="1" ht="12" customHeight="1">
      <c r="A878" s="71" t="s">
        <v>180</v>
      </c>
      <c r="B878" s="102" t="s">
        <v>181</v>
      </c>
      <c r="C878" s="213"/>
      <c r="D878" s="94"/>
      <c r="E878" s="94"/>
    </row>
    <row r="879" spans="1:5" s="75" customFormat="1" ht="12" customHeight="1">
      <c r="A879" s="64" t="s">
        <v>411</v>
      </c>
      <c r="B879" s="65">
        <v>1000</v>
      </c>
      <c r="C879" s="214">
        <f>SUM(C880)</f>
        <v>0</v>
      </c>
      <c r="D879" s="214">
        <f>SUM(D880)</f>
        <v>7608</v>
      </c>
      <c r="E879" s="214">
        <f>SUM(E880)</f>
        <v>7608</v>
      </c>
    </row>
    <row r="880" spans="1:5" s="77" customFormat="1" ht="12" customHeight="1">
      <c r="A880" s="68" t="s">
        <v>419</v>
      </c>
      <c r="B880" s="69">
        <v>1098</v>
      </c>
      <c r="C880" s="215"/>
      <c r="D880" s="67">
        <v>7608</v>
      </c>
      <c r="E880" s="67">
        <v>7608</v>
      </c>
    </row>
    <row r="881" spans="1:5" s="75" customFormat="1" ht="12" customHeight="1">
      <c r="A881" s="64" t="s">
        <v>446</v>
      </c>
      <c r="B881" s="65">
        <v>2200</v>
      </c>
      <c r="C881" s="70">
        <f>SUM(C882)</f>
        <v>166500</v>
      </c>
      <c r="D881" s="70">
        <f>SUM(D882)</f>
        <v>100496</v>
      </c>
      <c r="E881" s="70">
        <f>SUM(E882)</f>
        <v>100496</v>
      </c>
    </row>
    <row r="882" spans="1:5" s="77" customFormat="1" ht="12" customHeight="1">
      <c r="A882" s="68" t="s">
        <v>447</v>
      </c>
      <c r="B882" s="69">
        <v>2221</v>
      </c>
      <c r="C882" s="210">
        <v>166500</v>
      </c>
      <c r="D882" s="210">
        <v>100496</v>
      </c>
      <c r="E882" s="210">
        <v>100496</v>
      </c>
    </row>
    <row r="883" spans="1:5" s="96" customFormat="1" ht="12" customHeight="1">
      <c r="A883" s="71" t="s">
        <v>61</v>
      </c>
      <c r="B883" s="72">
        <v>9999</v>
      </c>
      <c r="C883" s="93">
        <f>SUM(C879,C881)</f>
        <v>166500</v>
      </c>
      <c r="D883" s="93">
        <f>SUM(D879,D881)</f>
        <v>108104</v>
      </c>
      <c r="E883" s="93">
        <f>SUM(E879,E881)</f>
        <v>108104</v>
      </c>
    </row>
    <row r="884" spans="1:5" s="96" customFormat="1" ht="12" customHeight="1">
      <c r="A884" s="71"/>
      <c r="B884" s="72"/>
      <c r="C884" s="93"/>
      <c r="D884" s="73"/>
      <c r="E884" s="73"/>
    </row>
    <row r="885" spans="1:5" s="96" customFormat="1" ht="12.75" customHeight="1">
      <c r="A885" s="71" t="s">
        <v>182</v>
      </c>
      <c r="B885" s="72"/>
      <c r="C885" s="73">
        <f>SUM(C883)</f>
        <v>166500</v>
      </c>
      <c r="D885" s="73">
        <f>SUM(D883)</f>
        <v>108104</v>
      </c>
      <c r="E885" s="73">
        <f>SUM(E883)</f>
        <v>108104</v>
      </c>
    </row>
    <row r="886" spans="1:5" s="95" customFormat="1" ht="12" customHeight="1" thickBot="1">
      <c r="A886" s="104"/>
      <c r="B886" s="105"/>
      <c r="C886" s="106"/>
      <c r="D886" s="107"/>
      <c r="E886" s="107"/>
    </row>
    <row r="887" spans="1:5" s="111" customFormat="1" ht="21.75" customHeight="1" thickBot="1" thickTop="1">
      <c r="A887" s="108" t="s">
        <v>183</v>
      </c>
      <c r="B887" s="109"/>
      <c r="C887" s="110">
        <f>SUM(C435,C521,C545,C605,C685,C781,C873,C885)</f>
        <v>12134937</v>
      </c>
      <c r="D887" s="110">
        <f>SUM(D435,D521,D545,D605,D685,D781,D873,D885)</f>
        <v>11665105</v>
      </c>
      <c r="E887" s="110">
        <f>SUM(E435,E521,E545,E605,E685,E781,E873,E885)</f>
        <v>11665105</v>
      </c>
    </row>
    <row r="888" spans="1:5" s="96" customFormat="1" ht="12" customHeight="1" thickTop="1">
      <c r="A888" s="112"/>
      <c r="B888" s="113"/>
      <c r="C888" s="114"/>
      <c r="D888" s="114"/>
      <c r="E888" s="114"/>
    </row>
    <row r="889" spans="1:5" s="116" customFormat="1" ht="12" customHeight="1">
      <c r="A889" s="89" t="s">
        <v>184</v>
      </c>
      <c r="B889" s="90"/>
      <c r="C889" s="115"/>
      <c r="D889" s="115"/>
      <c r="E889" s="115"/>
    </row>
    <row r="890" spans="1:5" s="116" customFormat="1" ht="12" customHeight="1">
      <c r="A890" s="89" t="s">
        <v>185</v>
      </c>
      <c r="B890" s="90"/>
      <c r="C890" s="91"/>
      <c r="D890" s="115"/>
      <c r="E890" s="115"/>
    </row>
    <row r="891" spans="1:5" s="99" customFormat="1" ht="12" customHeight="1">
      <c r="A891" s="71" t="s">
        <v>32</v>
      </c>
      <c r="B891" s="72"/>
      <c r="C891" s="117"/>
      <c r="D891" s="118"/>
      <c r="E891" s="119"/>
    </row>
    <row r="892" spans="1:5" s="99" customFormat="1" ht="12" customHeight="1">
      <c r="A892" s="71" t="s">
        <v>33</v>
      </c>
      <c r="B892" s="72"/>
      <c r="C892" s="117"/>
      <c r="D892" s="118"/>
      <c r="E892" s="119"/>
    </row>
    <row r="893" spans="1:5" s="99" customFormat="1" ht="12" customHeight="1">
      <c r="A893" s="71" t="s">
        <v>34</v>
      </c>
      <c r="B893" s="72" t="s">
        <v>35</v>
      </c>
      <c r="C893" s="117"/>
      <c r="D893" s="118"/>
      <c r="E893" s="119"/>
    </row>
    <row r="894" spans="1:5" s="47" customFormat="1" ht="12" customHeight="1">
      <c r="A894" s="64" t="s">
        <v>397</v>
      </c>
      <c r="B894" s="65">
        <v>100</v>
      </c>
      <c r="C894" s="66">
        <f>SUM(C895:C896)</f>
        <v>273110</v>
      </c>
      <c r="D894" s="66">
        <f>SUM(D895:D896)</f>
        <v>154052</v>
      </c>
      <c r="E894" s="66">
        <f>SUM(E895:E896)</f>
        <v>144248</v>
      </c>
    </row>
    <row r="895" spans="1:5" ht="12" customHeight="1">
      <c r="A895" s="68" t="s">
        <v>398</v>
      </c>
      <c r="B895" s="69">
        <v>101</v>
      </c>
      <c r="C895" s="210">
        <v>273110</v>
      </c>
      <c r="D895" s="210">
        <v>140277</v>
      </c>
      <c r="E895" s="210">
        <v>140277</v>
      </c>
    </row>
    <row r="896" spans="1:5" ht="12" customHeight="1">
      <c r="A896" s="68" t="s">
        <v>401</v>
      </c>
      <c r="B896" s="69">
        <v>109</v>
      </c>
      <c r="C896" s="210"/>
      <c r="D896" s="210">
        <v>13775</v>
      </c>
      <c r="E896" s="210">
        <v>3971</v>
      </c>
    </row>
    <row r="897" spans="1:5" s="47" customFormat="1" ht="12" customHeight="1">
      <c r="A897" s="64" t="s">
        <v>402</v>
      </c>
      <c r="B897" s="65">
        <v>200</v>
      </c>
      <c r="C897" s="66">
        <f>SUM(C898:C901)</f>
        <v>0</v>
      </c>
      <c r="D897" s="66">
        <f>SUM(D898:D901)</f>
        <v>17301</v>
      </c>
      <c r="E897" s="66">
        <f>SUM(E898:E901)</f>
        <v>17301</v>
      </c>
    </row>
    <row r="898" spans="1:5" ht="12" customHeight="1">
      <c r="A898" s="68" t="s">
        <v>442</v>
      </c>
      <c r="B898" s="69">
        <v>202</v>
      </c>
      <c r="C898" s="210"/>
      <c r="D898" s="210">
        <v>846</v>
      </c>
      <c r="E898" s="210">
        <v>846</v>
      </c>
    </row>
    <row r="899" spans="1:5" ht="12" customHeight="1">
      <c r="A899" s="68" t="s">
        <v>442</v>
      </c>
      <c r="B899" s="69">
        <v>202</v>
      </c>
      <c r="C899" s="210"/>
      <c r="D899" s="210">
        <v>14554</v>
      </c>
      <c r="E899" s="210">
        <v>14554</v>
      </c>
    </row>
    <row r="900" spans="1:5" ht="12" customHeight="1">
      <c r="A900" s="68" t="s">
        <v>433</v>
      </c>
      <c r="B900" s="69">
        <v>208</v>
      </c>
      <c r="C900" s="210"/>
      <c r="D900" s="210">
        <v>446</v>
      </c>
      <c r="E900" s="210">
        <v>446</v>
      </c>
    </row>
    <row r="901" spans="1:5" ht="12" customHeight="1">
      <c r="A901" s="68" t="s">
        <v>407</v>
      </c>
      <c r="B901" s="69">
        <v>209</v>
      </c>
      <c r="C901" s="210"/>
      <c r="D901" s="210">
        <v>1455</v>
      </c>
      <c r="E901" s="210">
        <v>1455</v>
      </c>
    </row>
    <row r="902" spans="1:5" s="47" customFormat="1" ht="12" customHeight="1">
      <c r="A902" s="64" t="s">
        <v>408</v>
      </c>
      <c r="B902" s="65">
        <v>300</v>
      </c>
      <c r="C902" s="66">
        <v>75652</v>
      </c>
      <c r="D902" s="66">
        <v>36704</v>
      </c>
      <c r="E902" s="66">
        <v>36704</v>
      </c>
    </row>
    <row r="903" spans="1:5" s="47" customFormat="1" ht="12" customHeight="1">
      <c r="A903" s="64" t="s">
        <v>409</v>
      </c>
      <c r="B903" s="65">
        <v>500</v>
      </c>
      <c r="C903" s="66">
        <v>12289</v>
      </c>
      <c r="D903" s="66">
        <v>6906</v>
      </c>
      <c r="E903" s="66">
        <v>6906</v>
      </c>
    </row>
    <row r="904" spans="1:5" s="47" customFormat="1" ht="12" customHeight="1">
      <c r="A904" s="64" t="s">
        <v>410</v>
      </c>
      <c r="B904" s="65">
        <v>700</v>
      </c>
      <c r="C904" s="66"/>
      <c r="D904" s="66">
        <v>1579</v>
      </c>
      <c r="E904" s="66">
        <v>1579</v>
      </c>
    </row>
    <row r="905" spans="1:5" s="100" customFormat="1" ht="12" customHeight="1">
      <c r="A905" s="71" t="s">
        <v>312</v>
      </c>
      <c r="B905" s="72"/>
      <c r="C905" s="93">
        <f>SUM(C894,C897,C902:C904)</f>
        <v>361051</v>
      </c>
      <c r="D905" s="93">
        <f>SUM(D894,D897,D902:D904)</f>
        <v>216542</v>
      </c>
      <c r="E905" s="93">
        <f>SUM(E894,E897,E902:E904)</f>
        <v>206738</v>
      </c>
    </row>
    <row r="906" spans="1:5" s="100" customFormat="1" ht="12" customHeight="1">
      <c r="A906" s="71" t="s">
        <v>36</v>
      </c>
      <c r="B906" s="72"/>
      <c r="C906" s="93">
        <f>SUM(C905)</f>
        <v>361051</v>
      </c>
      <c r="D906" s="93">
        <f>SUM(D905)</f>
        <v>216542</v>
      </c>
      <c r="E906" s="73">
        <f>SUM(E905)</f>
        <v>206738</v>
      </c>
    </row>
    <row r="907" spans="1:5" s="99" customFormat="1" ht="12" customHeight="1">
      <c r="A907" s="71"/>
      <c r="B907" s="72"/>
      <c r="C907" s="93"/>
      <c r="D907" s="82"/>
      <c r="E907" s="94"/>
    </row>
    <row r="908" spans="1:5" ht="12" customHeight="1">
      <c r="A908" s="64" t="s">
        <v>37</v>
      </c>
      <c r="B908" s="65"/>
      <c r="C908" s="66"/>
      <c r="D908" s="67"/>
      <c r="E908" s="67"/>
    </row>
    <row r="909" spans="1:5" ht="12" customHeight="1">
      <c r="A909" s="64" t="s">
        <v>38</v>
      </c>
      <c r="B909" s="65" t="s">
        <v>39</v>
      </c>
      <c r="C909" s="66"/>
      <c r="D909" s="67"/>
      <c r="E909" s="67"/>
    </row>
    <row r="910" spans="1:5" ht="12" customHeight="1">
      <c r="A910" s="64" t="s">
        <v>43</v>
      </c>
      <c r="B910" s="65" t="s">
        <v>44</v>
      </c>
      <c r="C910" s="66"/>
      <c r="D910" s="67"/>
      <c r="E910" s="67"/>
    </row>
    <row r="911" spans="1:5" s="47" customFormat="1" ht="12" customHeight="1">
      <c r="A911" s="64" t="s">
        <v>411</v>
      </c>
      <c r="B911" s="65">
        <v>1000</v>
      </c>
      <c r="C911" s="70">
        <f>SUM(C912:C912)</f>
        <v>0</v>
      </c>
      <c r="D911" s="70">
        <f>SUM(D912:D912)</f>
        <v>1182</v>
      </c>
      <c r="E911" s="70">
        <f>SUM(E912:E912)</f>
        <v>1182</v>
      </c>
    </row>
    <row r="912" spans="1:5" ht="12" customHeight="1">
      <c r="A912" s="68" t="s">
        <v>419</v>
      </c>
      <c r="B912" s="69">
        <v>1098</v>
      </c>
      <c r="C912" s="210"/>
      <c r="D912" s="210">
        <v>1182</v>
      </c>
      <c r="E912" s="210">
        <v>1182</v>
      </c>
    </row>
    <row r="913" spans="1:5" s="47" customFormat="1" ht="12" customHeight="1">
      <c r="A913" s="64" t="s">
        <v>42</v>
      </c>
      <c r="B913" s="65">
        <v>9999</v>
      </c>
      <c r="C913" s="70">
        <f>SUM(C911)</f>
        <v>0</v>
      </c>
      <c r="D913" s="70">
        <f>SUM(D911)</f>
        <v>1182</v>
      </c>
      <c r="E913" s="70">
        <f>SUM(E911)</f>
        <v>1182</v>
      </c>
    </row>
    <row r="914" spans="1:5" s="47" customFormat="1" ht="12" customHeight="1">
      <c r="A914" s="64" t="s">
        <v>45</v>
      </c>
      <c r="B914" s="65"/>
      <c r="C914" s="70">
        <f>SUM(C913)</f>
        <v>0</v>
      </c>
      <c r="D914" s="70">
        <f>SUM(D913)</f>
        <v>1182</v>
      </c>
      <c r="E914" s="70">
        <f>SUM(E913)</f>
        <v>1182</v>
      </c>
    </row>
    <row r="915" spans="2:5" ht="12" customHeight="1">
      <c r="B915" s="69"/>
      <c r="C915" s="66"/>
      <c r="D915" s="67"/>
      <c r="E915" s="67"/>
    </row>
    <row r="916" spans="1:5" s="47" customFormat="1" ht="12" customHeight="1">
      <c r="A916" s="64" t="s">
        <v>186</v>
      </c>
      <c r="B916" s="65"/>
      <c r="C916" s="70">
        <f>SUM(C914)</f>
        <v>0</v>
      </c>
      <c r="D916" s="70">
        <f>SUM(D914)</f>
        <v>1182</v>
      </c>
      <c r="E916" s="70">
        <f>SUM(E914)</f>
        <v>1182</v>
      </c>
    </row>
    <row r="917" spans="1:5" s="47" customFormat="1" ht="12" customHeight="1">
      <c r="A917" s="64"/>
      <c r="B917" s="65"/>
      <c r="C917" s="70"/>
      <c r="D917" s="70"/>
      <c r="E917" s="70"/>
    </row>
    <row r="918" spans="1:5" s="47" customFormat="1" ht="12" customHeight="1">
      <c r="A918" s="64"/>
      <c r="B918" s="65"/>
      <c r="C918" s="70"/>
      <c r="D918" s="70"/>
      <c r="E918" s="70"/>
    </row>
    <row r="919" spans="1:5" s="99" customFormat="1" ht="12" customHeight="1">
      <c r="A919" s="71" t="s">
        <v>51</v>
      </c>
      <c r="B919" s="72"/>
      <c r="C919" s="93"/>
      <c r="D919" s="82"/>
      <c r="E919" s="94"/>
    </row>
    <row r="920" spans="1:5" s="99" customFormat="1" ht="12" customHeight="1">
      <c r="A920" s="71" t="s">
        <v>56</v>
      </c>
      <c r="B920" s="72" t="s">
        <v>57</v>
      </c>
      <c r="C920" s="93"/>
      <c r="D920" s="82"/>
      <c r="E920" s="94"/>
    </row>
    <row r="921" spans="1:5" s="99" customFormat="1" ht="12" customHeight="1">
      <c r="A921" s="64" t="s">
        <v>411</v>
      </c>
      <c r="B921" s="65">
        <v>1000</v>
      </c>
      <c r="C921" s="93">
        <f>SUM(C922)</f>
        <v>0</v>
      </c>
      <c r="D921" s="93">
        <f>SUM(D922)</f>
        <v>186198</v>
      </c>
      <c r="E921" s="93">
        <f>SUM(E922)</f>
        <v>186198</v>
      </c>
    </row>
    <row r="922" spans="1:5" s="99" customFormat="1" ht="12" customHeight="1">
      <c r="A922" s="68" t="s">
        <v>414</v>
      </c>
      <c r="B922" s="69">
        <v>1016</v>
      </c>
      <c r="C922" s="93"/>
      <c r="D922" s="82">
        <v>186198</v>
      </c>
      <c r="E922" s="82">
        <v>186198</v>
      </c>
    </row>
    <row r="923" spans="1:5" s="99" customFormat="1" ht="12" customHeight="1">
      <c r="A923" s="64" t="s">
        <v>312</v>
      </c>
      <c r="B923" s="65">
        <v>9999</v>
      </c>
      <c r="C923" s="93">
        <f>SUM(C920:C921)</f>
        <v>0</v>
      </c>
      <c r="D923" s="93">
        <f>SUM(D920:D921)</f>
        <v>186198</v>
      </c>
      <c r="E923" s="93">
        <f>SUM(E920:E921)</f>
        <v>186198</v>
      </c>
    </row>
    <row r="924" spans="1:5" s="47" customFormat="1" ht="12" customHeight="1">
      <c r="A924" s="64" t="s">
        <v>58</v>
      </c>
      <c r="B924" s="65">
        <v>5100</v>
      </c>
      <c r="C924" s="78">
        <v>34800</v>
      </c>
      <c r="D924" s="78">
        <v>77468</v>
      </c>
      <c r="E924" s="78">
        <v>77468</v>
      </c>
    </row>
    <row r="925" spans="1:5" s="47" customFormat="1" ht="12" customHeight="1">
      <c r="A925" s="64" t="s">
        <v>59</v>
      </c>
      <c r="B925" s="65">
        <v>5200</v>
      </c>
      <c r="C925" s="78">
        <v>31264</v>
      </c>
      <c r="D925" s="78">
        <v>77824</v>
      </c>
      <c r="E925" s="78">
        <v>77824</v>
      </c>
    </row>
    <row r="926" spans="1:5" s="47" customFormat="1" ht="12" customHeight="1">
      <c r="A926" s="64" t="s">
        <v>118</v>
      </c>
      <c r="B926" s="65">
        <v>5300</v>
      </c>
      <c r="C926" s="78">
        <v>5000</v>
      </c>
      <c r="D926" s="78">
        <v>19999</v>
      </c>
      <c r="E926" s="78">
        <v>19999</v>
      </c>
    </row>
    <row r="927" spans="1:5" s="47" customFormat="1" ht="12" customHeight="1">
      <c r="A927" s="64" t="s">
        <v>60</v>
      </c>
      <c r="B927" s="65"/>
      <c r="C927" s="66">
        <f>SUM(C924:C926)</f>
        <v>71064</v>
      </c>
      <c r="D927" s="66">
        <f>SUM(D924:D926)</f>
        <v>175291</v>
      </c>
      <c r="E927" s="70">
        <f>SUM(E924:E926)</f>
        <v>175291</v>
      </c>
    </row>
    <row r="928" spans="1:5" s="47" customFormat="1" ht="12" customHeight="1">
      <c r="A928" s="64" t="s">
        <v>61</v>
      </c>
      <c r="B928" s="65">
        <v>9999</v>
      </c>
      <c r="C928" s="66">
        <f>SUM(C923,C927)</f>
        <v>71064</v>
      </c>
      <c r="D928" s="66">
        <f>SUM(D923,D927)</f>
        <v>361489</v>
      </c>
      <c r="E928" s="66">
        <f>SUM(E923,E927)</f>
        <v>361489</v>
      </c>
    </row>
    <row r="929" spans="1:5" s="47" customFormat="1" ht="12" customHeight="1">
      <c r="A929" s="64"/>
      <c r="B929" s="65"/>
      <c r="C929" s="66"/>
      <c r="D929" s="66"/>
      <c r="E929" s="66"/>
    </row>
    <row r="930" spans="1:5" s="47" customFormat="1" ht="12" customHeight="1">
      <c r="A930" s="64" t="s">
        <v>62</v>
      </c>
      <c r="B930" s="65" t="s">
        <v>63</v>
      </c>
      <c r="C930" s="66"/>
      <c r="D930" s="67"/>
      <c r="E930" s="67"/>
    </row>
    <row r="931" spans="1:5" s="47" customFormat="1" ht="12" customHeight="1">
      <c r="A931" s="64" t="s">
        <v>397</v>
      </c>
      <c r="B931" s="65">
        <v>100</v>
      </c>
      <c r="C931" s="66">
        <f>SUM(C932:C932)</f>
        <v>39762</v>
      </c>
      <c r="D931" s="66">
        <f>SUM(D932:D932)</f>
        <v>0</v>
      </c>
      <c r="E931" s="66">
        <f>SUM(E932:E932)</f>
        <v>0</v>
      </c>
    </row>
    <row r="932" spans="1:5" s="47" customFormat="1" ht="12" customHeight="1">
      <c r="A932" s="68" t="s">
        <v>398</v>
      </c>
      <c r="B932" s="69">
        <v>101</v>
      </c>
      <c r="C932" s="210">
        <v>39762</v>
      </c>
      <c r="D932" s="210"/>
      <c r="E932" s="210"/>
    </row>
    <row r="933" spans="1:5" s="47" customFormat="1" ht="12" customHeight="1">
      <c r="A933" s="64" t="s">
        <v>408</v>
      </c>
      <c r="B933" s="65">
        <v>300</v>
      </c>
      <c r="C933" s="66">
        <v>10696</v>
      </c>
      <c r="D933" s="66"/>
      <c r="E933" s="66"/>
    </row>
    <row r="934" spans="1:5" s="47" customFormat="1" ht="12" customHeight="1">
      <c r="A934" s="64" t="s">
        <v>423</v>
      </c>
      <c r="B934" s="65">
        <v>400</v>
      </c>
      <c r="C934" s="66">
        <v>1472</v>
      </c>
      <c r="D934" s="66"/>
      <c r="E934" s="66"/>
    </row>
    <row r="935" spans="1:5" s="47" customFormat="1" ht="12" customHeight="1">
      <c r="A935" s="64" t="s">
        <v>409</v>
      </c>
      <c r="B935" s="65">
        <v>500</v>
      </c>
      <c r="C935" s="66">
        <v>1789</v>
      </c>
      <c r="D935" s="66"/>
      <c r="E935" s="66"/>
    </row>
    <row r="936" spans="1:5" s="47" customFormat="1" ht="12" customHeight="1">
      <c r="A936" s="64" t="s">
        <v>410</v>
      </c>
      <c r="B936" s="65">
        <v>700</v>
      </c>
      <c r="C936" s="66">
        <v>318</v>
      </c>
      <c r="D936" s="66"/>
      <c r="E936" s="66"/>
    </row>
    <row r="937" spans="1:5" s="47" customFormat="1" ht="12" customHeight="1">
      <c r="A937" s="64" t="s">
        <v>312</v>
      </c>
      <c r="B937" s="65">
        <v>9999</v>
      </c>
      <c r="C937" s="66">
        <f>SUM(C931,C933:C936)</f>
        <v>54037</v>
      </c>
      <c r="D937" s="66">
        <f>SUM(D931,D933:D936)</f>
        <v>0</v>
      </c>
      <c r="E937" s="66">
        <f>SUM(E931,E933:E936)</f>
        <v>0</v>
      </c>
    </row>
    <row r="938" spans="1:5" s="47" customFormat="1" ht="12" customHeight="1">
      <c r="A938" s="64"/>
      <c r="B938" s="65"/>
      <c r="C938" s="66"/>
      <c r="D938" s="66"/>
      <c r="E938" s="66"/>
    </row>
    <row r="939" spans="1:5" s="100" customFormat="1" ht="12" customHeight="1">
      <c r="A939" s="71" t="s">
        <v>66</v>
      </c>
      <c r="B939" s="72"/>
      <c r="C939" s="93">
        <f>SUM(C928,C937)</f>
        <v>125101</v>
      </c>
      <c r="D939" s="93">
        <f>SUM(D928,D937)</f>
        <v>361489</v>
      </c>
      <c r="E939" s="93">
        <f>SUM(E928,E937)</f>
        <v>361489</v>
      </c>
    </row>
    <row r="940" spans="1:5" s="100" customFormat="1" ht="12" customHeight="1">
      <c r="A940" s="71"/>
      <c r="B940" s="72"/>
      <c r="C940" s="93"/>
      <c r="D940" s="93"/>
      <c r="E940" s="73"/>
    </row>
    <row r="941" spans="1:5" s="99" customFormat="1" ht="12" customHeight="1">
      <c r="A941" s="71" t="s">
        <v>67</v>
      </c>
      <c r="B941" s="72"/>
      <c r="C941" s="93"/>
      <c r="D941" s="94"/>
      <c r="E941" s="94"/>
    </row>
    <row r="942" spans="1:5" ht="12" customHeight="1">
      <c r="A942" s="64" t="s">
        <v>68</v>
      </c>
      <c r="B942" s="65" t="s">
        <v>69</v>
      </c>
      <c r="C942" s="66"/>
      <c r="D942" s="67"/>
      <c r="E942" s="67"/>
    </row>
    <row r="943" spans="1:5" ht="12" customHeight="1">
      <c r="A943" s="68"/>
      <c r="B943" s="69"/>
      <c r="C943" s="66"/>
      <c r="D943" s="67"/>
      <c r="E943" s="67"/>
    </row>
    <row r="944" spans="1:5" s="47" customFormat="1" ht="12" customHeight="1">
      <c r="A944" s="64" t="s">
        <v>70</v>
      </c>
      <c r="B944" s="65">
        <v>5500</v>
      </c>
      <c r="C944" s="66"/>
      <c r="D944" s="66">
        <v>35000</v>
      </c>
      <c r="E944" s="66">
        <v>35000</v>
      </c>
    </row>
    <row r="945" spans="1:5" s="47" customFormat="1" ht="12" customHeight="1">
      <c r="A945" s="64" t="s">
        <v>71</v>
      </c>
      <c r="B945" s="65">
        <v>9999</v>
      </c>
      <c r="C945" s="70">
        <f>SUM(C944)</f>
        <v>0</v>
      </c>
      <c r="D945" s="70">
        <f>SUM(D944)</f>
        <v>35000</v>
      </c>
      <c r="E945" s="70">
        <f>SUM(E944)</f>
        <v>35000</v>
      </c>
    </row>
    <row r="946" spans="1:5" s="47" customFormat="1" ht="12" customHeight="1">
      <c r="A946" s="64"/>
      <c r="B946" s="65"/>
      <c r="C946" s="70"/>
      <c r="D946" s="70"/>
      <c r="E946" s="70"/>
    </row>
    <row r="947" spans="1:5" s="100" customFormat="1" ht="12" customHeight="1">
      <c r="A947" s="71" t="s">
        <v>82</v>
      </c>
      <c r="B947" s="72"/>
      <c r="C947" s="73">
        <f>SUM(C945)</f>
        <v>0</v>
      </c>
      <c r="D947" s="73">
        <f>SUM(D945)</f>
        <v>35000</v>
      </c>
      <c r="E947" s="73">
        <f>SUM(E945)</f>
        <v>35000</v>
      </c>
    </row>
    <row r="948" spans="1:5" s="100" customFormat="1" ht="12" customHeight="1">
      <c r="A948" s="71"/>
      <c r="B948" s="72"/>
      <c r="C948" s="73"/>
      <c r="D948" s="73"/>
      <c r="E948" s="73"/>
    </row>
    <row r="949" spans="1:5" s="77" customFormat="1" ht="12" customHeight="1">
      <c r="A949" s="64" t="s">
        <v>83</v>
      </c>
      <c r="B949" s="65"/>
      <c r="C949" s="78"/>
      <c r="D949" s="76"/>
      <c r="E949" s="76"/>
    </row>
    <row r="950" spans="1:5" s="77" customFormat="1" ht="12" customHeight="1">
      <c r="A950" s="64" t="s">
        <v>84</v>
      </c>
      <c r="B950" s="65"/>
      <c r="C950" s="78"/>
      <c r="D950" s="76"/>
      <c r="E950" s="76"/>
    </row>
    <row r="951" spans="1:5" s="77" customFormat="1" ht="12" customHeight="1">
      <c r="A951" s="64"/>
      <c r="B951" s="65"/>
      <c r="C951" s="78"/>
      <c r="D951" s="76"/>
      <c r="E951" s="76"/>
    </row>
    <row r="952" spans="1:5" s="77" customFormat="1" ht="12" customHeight="1">
      <c r="A952" s="64" t="s">
        <v>85</v>
      </c>
      <c r="B952" s="65" t="s">
        <v>86</v>
      </c>
      <c r="C952" s="78"/>
      <c r="D952" s="76"/>
      <c r="E952" s="76"/>
    </row>
    <row r="953" spans="1:5" s="75" customFormat="1" ht="12" customHeight="1">
      <c r="A953" s="64" t="s">
        <v>402</v>
      </c>
      <c r="B953" s="65">
        <v>200</v>
      </c>
      <c r="C953" s="70">
        <f>SUM(C954:C957)</f>
        <v>0</v>
      </c>
      <c r="D953" s="70">
        <f>SUM(D954:D957)</f>
        <v>52018</v>
      </c>
      <c r="E953" s="70">
        <f>SUM(E954:E957)</f>
        <v>52018</v>
      </c>
    </row>
    <row r="954" spans="1:5" s="77" customFormat="1" ht="12" customHeight="1">
      <c r="A954" s="68" t="s">
        <v>403</v>
      </c>
      <c r="B954" s="69">
        <v>201</v>
      </c>
      <c r="C954" s="211"/>
      <c r="D954" s="67">
        <v>14094</v>
      </c>
      <c r="E954" s="67">
        <v>14094</v>
      </c>
    </row>
    <row r="955" spans="1:5" s="77" customFormat="1" ht="12" customHeight="1">
      <c r="A955" s="68" t="s">
        <v>404</v>
      </c>
      <c r="B955" s="69">
        <v>202</v>
      </c>
      <c r="C955" s="211"/>
      <c r="D955" s="67">
        <v>34422</v>
      </c>
      <c r="E955" s="67">
        <v>34422</v>
      </c>
    </row>
    <row r="956" spans="1:5" s="77" customFormat="1" ht="12" customHeight="1">
      <c r="A956" s="68" t="s">
        <v>433</v>
      </c>
      <c r="B956" s="69">
        <v>208</v>
      </c>
      <c r="C956" s="211"/>
      <c r="D956" s="67">
        <v>148</v>
      </c>
      <c r="E956" s="67">
        <v>148</v>
      </c>
    </row>
    <row r="957" spans="1:5" s="77" customFormat="1" ht="12" customHeight="1">
      <c r="A957" s="68" t="s">
        <v>407</v>
      </c>
      <c r="B957" s="69">
        <v>209</v>
      </c>
      <c r="C957" s="211"/>
      <c r="D957" s="67">
        <v>3354</v>
      </c>
      <c r="E957" s="67">
        <v>3354</v>
      </c>
    </row>
    <row r="958" spans="1:5" s="75" customFormat="1" ht="12" customHeight="1">
      <c r="A958" s="64" t="s">
        <v>408</v>
      </c>
      <c r="B958" s="65">
        <v>300</v>
      </c>
      <c r="C958" s="78"/>
      <c r="D958" s="70">
        <v>7379</v>
      </c>
      <c r="E958" s="70">
        <v>7379</v>
      </c>
    </row>
    <row r="959" spans="1:5" s="75" customFormat="1" ht="12" customHeight="1">
      <c r="A959" s="64" t="s">
        <v>409</v>
      </c>
      <c r="B959" s="65">
        <v>500</v>
      </c>
      <c r="C959" s="78"/>
      <c r="D959" s="70">
        <v>8975</v>
      </c>
      <c r="E959" s="70">
        <v>8975</v>
      </c>
    </row>
    <row r="960" spans="1:5" s="75" customFormat="1" ht="12" customHeight="1">
      <c r="A960" s="64" t="s">
        <v>410</v>
      </c>
      <c r="B960" s="65">
        <v>700</v>
      </c>
      <c r="C960" s="78"/>
      <c r="D960" s="70">
        <v>60</v>
      </c>
      <c r="E960" s="70">
        <v>60</v>
      </c>
    </row>
    <row r="961" spans="1:5" s="75" customFormat="1" ht="12" customHeight="1">
      <c r="A961" s="64" t="s">
        <v>42</v>
      </c>
      <c r="B961" s="65">
        <v>9999</v>
      </c>
      <c r="C961" s="70">
        <f>SUM(C953,C958:C960)</f>
        <v>0</v>
      </c>
      <c r="D961" s="70">
        <f>SUM(D953,D958:D960)</f>
        <v>68432</v>
      </c>
      <c r="E961" s="70">
        <f>SUM(E953,E958:E960)</f>
        <v>68432</v>
      </c>
    </row>
    <row r="962" spans="1:5" s="77" customFormat="1" ht="12" customHeight="1">
      <c r="A962" s="68"/>
      <c r="B962" s="69"/>
      <c r="C962" s="78"/>
      <c r="D962" s="76"/>
      <c r="E962" s="76"/>
    </row>
    <row r="963" spans="1:5" ht="12" customHeight="1">
      <c r="A963" s="64" t="s">
        <v>89</v>
      </c>
      <c r="B963" s="65" t="s">
        <v>90</v>
      </c>
      <c r="C963" s="66"/>
      <c r="D963" s="67"/>
      <c r="E963" s="67"/>
    </row>
    <row r="964" spans="1:5" s="75" customFormat="1" ht="12" customHeight="1">
      <c r="A964" s="64" t="s">
        <v>411</v>
      </c>
      <c r="B964" s="65">
        <v>1000</v>
      </c>
      <c r="C964" s="74">
        <f>SUM(C965:C970)</f>
        <v>0</v>
      </c>
      <c r="D964" s="74">
        <f>SUM(D965:D970)</f>
        <v>18535</v>
      </c>
      <c r="E964" s="74">
        <f>SUM(E965:E970)</f>
        <v>18535</v>
      </c>
    </row>
    <row r="965" spans="1:5" s="75" customFormat="1" ht="12" customHeight="1">
      <c r="A965" s="68" t="s">
        <v>412</v>
      </c>
      <c r="B965" s="69">
        <v>1013</v>
      </c>
      <c r="C965" s="216"/>
      <c r="D965" s="216">
        <v>960</v>
      </c>
      <c r="E965" s="216">
        <v>960</v>
      </c>
    </row>
    <row r="966" spans="1:5" s="77" customFormat="1" ht="12" customHeight="1">
      <c r="A966" s="68" t="s">
        <v>413</v>
      </c>
      <c r="B966" s="69">
        <v>1015</v>
      </c>
      <c r="C966" s="217"/>
      <c r="D966" s="217">
        <v>8941</v>
      </c>
      <c r="E966" s="217">
        <v>8941</v>
      </c>
    </row>
    <row r="967" spans="1:5" s="77" customFormat="1" ht="12" customHeight="1">
      <c r="A967" s="68" t="s">
        <v>415</v>
      </c>
      <c r="B967" s="69">
        <v>1020</v>
      </c>
      <c r="C967" s="217"/>
      <c r="D967" s="217">
        <v>5847</v>
      </c>
      <c r="E967" s="217">
        <v>5847</v>
      </c>
    </row>
    <row r="968" spans="1:5" s="77" customFormat="1" ht="11.25" customHeight="1">
      <c r="A968" s="68" t="s">
        <v>417</v>
      </c>
      <c r="B968" s="69">
        <v>1051</v>
      </c>
      <c r="C968" s="217"/>
      <c r="D968" s="217">
        <v>212</v>
      </c>
      <c r="E968" s="217">
        <v>212</v>
      </c>
    </row>
    <row r="969" spans="1:5" s="77" customFormat="1" ht="12" customHeight="1">
      <c r="A969" s="68" t="s">
        <v>425</v>
      </c>
      <c r="B969" s="69">
        <v>1091</v>
      </c>
      <c r="C969" s="217"/>
      <c r="D969" s="217">
        <v>1015</v>
      </c>
      <c r="E969" s="217">
        <v>1015</v>
      </c>
    </row>
    <row r="970" spans="1:5" s="77" customFormat="1" ht="12" customHeight="1">
      <c r="A970" s="68" t="s">
        <v>419</v>
      </c>
      <c r="B970" s="69">
        <v>1098</v>
      </c>
      <c r="C970" s="217"/>
      <c r="D970" s="217">
        <v>1560</v>
      </c>
      <c r="E970" s="217">
        <v>1560</v>
      </c>
    </row>
    <row r="971" spans="1:5" s="47" customFormat="1" ht="12" customHeight="1">
      <c r="A971" s="64" t="s">
        <v>312</v>
      </c>
      <c r="B971" s="65">
        <v>9999</v>
      </c>
      <c r="C971" s="66">
        <f>SUM(C964)</f>
        <v>0</v>
      </c>
      <c r="D971" s="66">
        <f>SUM(D964)</f>
        <v>18535</v>
      </c>
      <c r="E971" s="66">
        <f>SUM(E964)</f>
        <v>18535</v>
      </c>
    </row>
    <row r="972" spans="1:5" s="47" customFormat="1" ht="12" customHeight="1">
      <c r="A972" s="64"/>
      <c r="B972" s="65"/>
      <c r="C972" s="66"/>
      <c r="D972" s="66"/>
      <c r="E972" s="66"/>
    </row>
    <row r="973" spans="1:5" s="99" customFormat="1" ht="12" customHeight="1">
      <c r="A973" s="71" t="s">
        <v>187</v>
      </c>
      <c r="B973" s="72" t="s">
        <v>188</v>
      </c>
      <c r="C973" s="93"/>
      <c r="D973" s="82"/>
      <c r="E973" s="94"/>
    </row>
    <row r="974" spans="1:5" s="47" customFormat="1" ht="12" customHeight="1">
      <c r="A974" s="64" t="s">
        <v>59</v>
      </c>
      <c r="B974" s="65">
        <v>5200</v>
      </c>
      <c r="C974" s="78"/>
      <c r="D974" s="78">
        <v>11280</v>
      </c>
      <c r="E974" s="78">
        <v>11280</v>
      </c>
    </row>
    <row r="975" spans="1:5" s="47" customFormat="1" ht="12" customHeight="1">
      <c r="A975" s="64" t="s">
        <v>60</v>
      </c>
      <c r="B975" s="65"/>
      <c r="C975" s="66">
        <f>SUM(C974:C974)</f>
        <v>0</v>
      </c>
      <c r="D975" s="66">
        <f>SUM(D974:D974)</f>
        <v>11280</v>
      </c>
      <c r="E975" s="66">
        <f>SUM(E974:E974)</f>
        <v>11280</v>
      </c>
    </row>
    <row r="976" spans="1:5" s="47" customFormat="1" ht="12" customHeight="1">
      <c r="A976" s="64" t="s">
        <v>61</v>
      </c>
      <c r="B976" s="65">
        <v>9999</v>
      </c>
      <c r="C976" s="66">
        <f>SUM(C975)</f>
        <v>0</v>
      </c>
      <c r="D976" s="66">
        <f>SUM(D975)</f>
        <v>11280</v>
      </c>
      <c r="E976" s="66">
        <f>SUM(E975)</f>
        <v>11280</v>
      </c>
    </row>
    <row r="977" spans="1:5" s="47" customFormat="1" ht="12" customHeight="1">
      <c r="A977" s="64"/>
      <c r="B977" s="65"/>
      <c r="C977" s="66"/>
      <c r="D977" s="66"/>
      <c r="E977" s="66"/>
    </row>
    <row r="978" spans="1:5" s="47" customFormat="1" ht="12" customHeight="1">
      <c r="A978" s="64" t="s">
        <v>91</v>
      </c>
      <c r="B978" s="65"/>
      <c r="C978" s="66">
        <f>SUM(C961,C971,C976)</f>
        <v>0</v>
      </c>
      <c r="D978" s="66">
        <f>SUM(D961,D971,D976)</f>
        <v>98247</v>
      </c>
      <c r="E978" s="66">
        <f>SUM(E961,E971,E976)</f>
        <v>98247</v>
      </c>
    </row>
    <row r="979" spans="1:5" s="47" customFormat="1" ht="12" customHeight="1">
      <c r="A979" s="64"/>
      <c r="B979" s="65"/>
      <c r="C979" s="66"/>
      <c r="D979" s="66"/>
      <c r="E979" s="66"/>
    </row>
    <row r="980" spans="1:5" s="75" customFormat="1" ht="12" customHeight="1">
      <c r="A980" s="64" t="s">
        <v>92</v>
      </c>
      <c r="B980" s="65"/>
      <c r="C980" s="70">
        <f>SUM(C978)</f>
        <v>0</v>
      </c>
      <c r="D980" s="70">
        <f>SUM(D978)</f>
        <v>98247</v>
      </c>
      <c r="E980" s="70">
        <f>SUM(E978)</f>
        <v>98247</v>
      </c>
    </row>
    <row r="981" spans="1:5" s="75" customFormat="1" ht="12" customHeight="1">
      <c r="A981" s="64"/>
      <c r="B981" s="65"/>
      <c r="C981" s="70"/>
      <c r="D981" s="70"/>
      <c r="E981" s="70"/>
    </row>
    <row r="982" spans="1:5" s="96" customFormat="1" ht="12" customHeight="1">
      <c r="A982" s="71" t="s">
        <v>93</v>
      </c>
      <c r="B982" s="72"/>
      <c r="C982" s="120"/>
      <c r="D982" s="121"/>
      <c r="E982" s="122"/>
    </row>
    <row r="983" spans="1:5" s="96" customFormat="1" ht="12" customHeight="1">
      <c r="A983" s="71" t="s">
        <v>98</v>
      </c>
      <c r="B983" s="72"/>
      <c r="C983" s="120"/>
      <c r="D983" s="121"/>
      <c r="E983" s="122"/>
    </row>
    <row r="984" spans="1:5" s="99" customFormat="1" ht="12" customHeight="1">
      <c r="A984" s="71" t="s">
        <v>103</v>
      </c>
      <c r="B984" s="72" t="s">
        <v>104</v>
      </c>
      <c r="C984" s="93"/>
      <c r="D984" s="82"/>
      <c r="E984" s="94"/>
    </row>
    <row r="985" spans="1:5" s="75" customFormat="1" ht="12" customHeight="1">
      <c r="A985" s="64" t="s">
        <v>411</v>
      </c>
      <c r="B985" s="65">
        <v>1000</v>
      </c>
      <c r="C985" s="74">
        <f>SUM(C986:C987)</f>
        <v>0</v>
      </c>
      <c r="D985" s="74">
        <f>SUM(D986:D987)</f>
        <v>17200</v>
      </c>
      <c r="E985" s="74">
        <f>SUM(E986:E987)</f>
        <v>17200</v>
      </c>
    </row>
    <row r="986" spans="1:5" s="77" customFormat="1" ht="12" customHeight="1">
      <c r="A986" s="68" t="s">
        <v>413</v>
      </c>
      <c r="B986" s="69">
        <v>1015</v>
      </c>
      <c r="C986" s="217"/>
      <c r="D986" s="217">
        <v>2413</v>
      </c>
      <c r="E986" s="217">
        <v>2413</v>
      </c>
    </row>
    <row r="987" spans="1:5" s="77" customFormat="1" ht="12" customHeight="1">
      <c r="A987" s="68" t="s">
        <v>415</v>
      </c>
      <c r="B987" s="69">
        <v>1020</v>
      </c>
      <c r="C987" s="217"/>
      <c r="D987" s="217">
        <v>14787</v>
      </c>
      <c r="E987" s="217">
        <v>14787</v>
      </c>
    </row>
    <row r="988" spans="1:5" s="47" customFormat="1" ht="12" customHeight="1">
      <c r="A988" s="64" t="s">
        <v>312</v>
      </c>
      <c r="B988" s="65">
        <v>9999</v>
      </c>
      <c r="C988" s="66">
        <f>SUM(C985)</f>
        <v>0</v>
      </c>
      <c r="D988" s="66">
        <f>SUM(D985)</f>
        <v>17200</v>
      </c>
      <c r="E988" s="66">
        <f>SUM(E985)</f>
        <v>17200</v>
      </c>
    </row>
    <row r="989" spans="1:5" s="100" customFormat="1" ht="12" customHeight="1">
      <c r="A989" s="71" t="s">
        <v>59</v>
      </c>
      <c r="B989" s="72">
        <v>5200</v>
      </c>
      <c r="C989" s="120">
        <v>7450</v>
      </c>
      <c r="D989" s="120">
        <v>7190</v>
      </c>
      <c r="E989" s="120">
        <v>7190</v>
      </c>
    </row>
    <row r="990" spans="1:5" s="100" customFormat="1" ht="12" customHeight="1">
      <c r="A990" s="71" t="s">
        <v>60</v>
      </c>
      <c r="B990" s="72"/>
      <c r="C990" s="93">
        <f>SUM(C989:C989)</f>
        <v>7450</v>
      </c>
      <c r="D990" s="93">
        <f>SUM(D989:D989)</f>
        <v>7190</v>
      </c>
      <c r="E990" s="73">
        <f>SUM(E989:E989)</f>
        <v>7190</v>
      </c>
    </row>
    <row r="991" spans="1:5" s="100" customFormat="1" ht="12" customHeight="1">
      <c r="A991" s="71" t="s">
        <v>61</v>
      </c>
      <c r="B991" s="72">
        <v>9999</v>
      </c>
      <c r="C991" s="93">
        <f>SUM(C988,C990)</f>
        <v>7450</v>
      </c>
      <c r="D991" s="93">
        <f>SUM(D988,D990)</f>
        <v>24390</v>
      </c>
      <c r="E991" s="93">
        <f>SUM(E988,E990)</f>
        <v>24390</v>
      </c>
    </row>
    <row r="992" spans="1:5" s="100" customFormat="1" ht="12" customHeight="1">
      <c r="A992" s="71"/>
      <c r="B992" s="72"/>
      <c r="C992" s="93"/>
      <c r="D992" s="93"/>
      <c r="E992" s="93"/>
    </row>
    <row r="993" spans="1:5" s="96" customFormat="1" ht="12" customHeight="1">
      <c r="A993" s="71" t="s">
        <v>105</v>
      </c>
      <c r="B993" s="72"/>
      <c r="C993" s="93">
        <f>SUM(C991)</f>
        <v>7450</v>
      </c>
      <c r="D993" s="93">
        <f>SUM(D991)</f>
        <v>24390</v>
      </c>
      <c r="E993" s="73">
        <f>SUM(E991)</f>
        <v>24390</v>
      </c>
    </row>
    <row r="994" spans="1:5" s="96" customFormat="1" ht="12" customHeight="1">
      <c r="A994" s="71"/>
      <c r="B994" s="72"/>
      <c r="C994" s="120"/>
      <c r="D994" s="121"/>
      <c r="E994" s="122"/>
    </row>
    <row r="995" spans="1:5" s="96" customFormat="1" ht="12" customHeight="1">
      <c r="A995" s="71" t="s">
        <v>106</v>
      </c>
      <c r="B995" s="72"/>
      <c r="C995" s="93">
        <f>SUM(C993)</f>
        <v>7450</v>
      </c>
      <c r="D995" s="93">
        <f>SUM(D993)</f>
        <v>24390</v>
      </c>
      <c r="E995" s="73">
        <f>SUM(E993)</f>
        <v>24390</v>
      </c>
    </row>
    <row r="996" spans="1:5" s="96" customFormat="1" ht="12" customHeight="1">
      <c r="A996" s="71"/>
      <c r="B996" s="72"/>
      <c r="C996" s="93"/>
      <c r="D996" s="93"/>
      <c r="E996" s="73"/>
    </row>
    <row r="997" spans="1:5" s="77" customFormat="1" ht="12" customHeight="1">
      <c r="A997" s="64" t="s">
        <v>107</v>
      </c>
      <c r="B997" s="65"/>
      <c r="C997" s="78"/>
      <c r="D997" s="76"/>
      <c r="E997" s="76"/>
    </row>
    <row r="998" spans="1:5" s="77" customFormat="1" ht="12" customHeight="1">
      <c r="A998" s="64" t="s">
        <v>108</v>
      </c>
      <c r="B998" s="65"/>
      <c r="C998" s="78"/>
      <c r="D998" s="76"/>
      <c r="E998" s="76"/>
    </row>
    <row r="999" spans="1:5" s="77" customFormat="1" ht="12" customHeight="1">
      <c r="A999" s="64" t="s">
        <v>109</v>
      </c>
      <c r="B999" s="65" t="s">
        <v>110</v>
      </c>
      <c r="C999" s="78"/>
      <c r="D999" s="76"/>
      <c r="E999" s="76"/>
    </row>
    <row r="1000" spans="1:5" s="75" customFormat="1" ht="12" customHeight="1">
      <c r="A1000" s="64" t="s">
        <v>411</v>
      </c>
      <c r="B1000" s="65">
        <v>1000</v>
      </c>
      <c r="C1000" s="74">
        <f>SUM(C1001:C1001)</f>
        <v>0</v>
      </c>
      <c r="D1000" s="74">
        <f>SUM(D1001:D1001)</f>
        <v>15919</v>
      </c>
      <c r="E1000" s="74">
        <f>SUM(E1001:E1001)</f>
        <v>15919</v>
      </c>
    </row>
    <row r="1001" spans="1:5" s="77" customFormat="1" ht="12" customHeight="1">
      <c r="A1001" s="68" t="s">
        <v>419</v>
      </c>
      <c r="B1001" s="69">
        <v>1098</v>
      </c>
      <c r="C1001" s="211"/>
      <c r="D1001" s="76">
        <v>15919</v>
      </c>
      <c r="E1001" s="76">
        <v>15919</v>
      </c>
    </row>
    <row r="1002" spans="1:5" s="75" customFormat="1" ht="12" customHeight="1">
      <c r="A1002" s="64" t="s">
        <v>42</v>
      </c>
      <c r="B1002" s="65">
        <v>9999</v>
      </c>
      <c r="C1002" s="74">
        <f>SUM(C1000)</f>
        <v>0</v>
      </c>
      <c r="D1002" s="74">
        <f>SUM(D1000)</f>
        <v>15919</v>
      </c>
      <c r="E1002" s="74">
        <f>SUM(E1000)</f>
        <v>15919</v>
      </c>
    </row>
    <row r="1003" spans="1:5" s="75" customFormat="1" ht="12" customHeight="1">
      <c r="A1003" s="64"/>
      <c r="B1003" s="65"/>
      <c r="C1003" s="78"/>
      <c r="D1003" s="74"/>
      <c r="E1003" s="74"/>
    </row>
    <row r="1004" spans="1:5" s="75" customFormat="1" ht="12" customHeight="1">
      <c r="A1004" s="64" t="s">
        <v>111</v>
      </c>
      <c r="B1004" s="65"/>
      <c r="C1004" s="74">
        <f>SUM(C1002)</f>
        <v>0</v>
      </c>
      <c r="D1004" s="74">
        <f>SUM(D1002)</f>
        <v>15919</v>
      </c>
      <c r="E1004" s="74">
        <f>SUM(E1002)</f>
        <v>15919</v>
      </c>
    </row>
    <row r="1005" spans="1:5" s="75" customFormat="1" ht="12" customHeight="1">
      <c r="A1005" s="64"/>
      <c r="B1005" s="65"/>
      <c r="C1005" s="78"/>
      <c r="D1005" s="74"/>
      <c r="E1005" s="74"/>
    </row>
    <row r="1006" spans="1:5" s="75" customFormat="1" ht="12" customHeight="1">
      <c r="A1006" s="64" t="s">
        <v>112</v>
      </c>
      <c r="B1006" s="65"/>
      <c r="C1006" s="74">
        <f>SUM(C1004)</f>
        <v>0</v>
      </c>
      <c r="D1006" s="74">
        <f>SUM(D1004)</f>
        <v>15919</v>
      </c>
      <c r="E1006" s="74">
        <f>SUM(E1004)</f>
        <v>15919</v>
      </c>
    </row>
    <row r="1007" spans="1:5" s="96" customFormat="1" ht="12" customHeight="1" thickBot="1">
      <c r="A1007" s="123"/>
      <c r="B1007" s="124"/>
      <c r="C1007" s="125"/>
      <c r="D1007" s="126"/>
      <c r="E1007" s="34"/>
    </row>
    <row r="1008" spans="1:5" s="99" customFormat="1" ht="21.75" thickTop="1">
      <c r="A1008" s="127" t="s">
        <v>189</v>
      </c>
      <c r="B1008" s="128"/>
      <c r="C1008" s="129">
        <f>SUM(C906,C916,C939,C947,C980,C995,C1006)</f>
        <v>493602</v>
      </c>
      <c r="D1008" s="129">
        <f>SUM(D906,D916,D939,D947,D980,D995,D1006)</f>
        <v>752769</v>
      </c>
      <c r="E1008" s="129">
        <f>SUM(E906,E916,E939,E947,E980,E995,E1006)</f>
        <v>742965</v>
      </c>
    </row>
    <row r="1009" spans="1:5" s="99" customFormat="1" ht="11.25">
      <c r="A1009" s="130"/>
      <c r="B1009" s="72"/>
      <c r="C1009" s="93"/>
      <c r="D1009" s="93"/>
      <c r="E1009" s="93"/>
    </row>
    <row r="1010" spans="1:5" s="96" customFormat="1" ht="12" customHeight="1">
      <c r="A1010" s="131" t="s">
        <v>190</v>
      </c>
      <c r="B1010" s="132"/>
      <c r="C1010" s="133"/>
      <c r="D1010" s="134"/>
      <c r="E1010" s="134"/>
    </row>
    <row r="1011" spans="1:5" s="96" customFormat="1" ht="12" customHeight="1" thickBot="1">
      <c r="A1011" s="135" t="s">
        <v>191</v>
      </c>
      <c r="B1011" s="136"/>
      <c r="C1011" s="137">
        <f>SUM(C887,C1008)</f>
        <v>12628539</v>
      </c>
      <c r="D1011" s="137">
        <f>SUM(D887,D1008)</f>
        <v>12417874</v>
      </c>
      <c r="E1011" s="137">
        <f>SUM(E887,E1008)</f>
        <v>12408070</v>
      </c>
    </row>
    <row r="1012" spans="1:5" s="4" customFormat="1" ht="24.75" customHeight="1" thickBot="1" thickTop="1">
      <c r="A1012" s="138" t="s">
        <v>192</v>
      </c>
      <c r="B1012" s="139"/>
      <c r="C1012" s="140">
        <f>SUM(C394,C1011)</f>
        <v>27632648</v>
      </c>
      <c r="D1012" s="140">
        <f>SUM(D394,D1011)</f>
        <v>30709562</v>
      </c>
      <c r="E1012" s="140">
        <f>SUM(E394,E1011)</f>
        <v>30119471</v>
      </c>
    </row>
    <row r="1013" spans="3:5" ht="12" customHeight="1" thickTop="1">
      <c r="C1013" s="141"/>
      <c r="D1013" s="142"/>
      <c r="E1013" s="142"/>
    </row>
    <row r="1014" spans="3:5" ht="12" customHeight="1">
      <c r="C1014" s="141"/>
      <c r="D1014" s="142"/>
      <c r="E1014" s="142"/>
    </row>
    <row r="1015" spans="3:5" ht="12" customHeight="1">
      <c r="C1015" s="141"/>
      <c r="D1015" s="142"/>
      <c r="E1015" s="142"/>
    </row>
    <row r="1016" spans="3:5" ht="12" customHeight="1">
      <c r="C1016" s="141"/>
      <c r="D1016" s="142"/>
      <c r="E1016" s="142"/>
    </row>
    <row r="1017" spans="3:5" ht="12" customHeight="1">
      <c r="C1017" s="141"/>
      <c r="D1017" s="142"/>
      <c r="E1017" s="142"/>
    </row>
    <row r="1018" spans="3:5" ht="12" customHeight="1">
      <c r="C1018" s="141"/>
      <c r="D1018" s="142"/>
      <c r="E1018" s="142"/>
    </row>
    <row r="1019" spans="3:5" ht="12" customHeight="1">
      <c r="C1019" s="55"/>
      <c r="D1019" s="55"/>
      <c r="E1019" s="142"/>
    </row>
    <row r="1020" spans="3:6" ht="12" customHeight="1">
      <c r="C1020" s="4" t="s">
        <v>783</v>
      </c>
      <c r="D1020" s="42"/>
      <c r="E1020" s="42"/>
      <c r="F1020" s="42"/>
    </row>
    <row r="1021" spans="3:6" ht="12" customHeight="1">
      <c r="C1021" s="4" t="s">
        <v>784</v>
      </c>
      <c r="D1021" s="42"/>
      <c r="E1021" s="42"/>
      <c r="F1021" s="42"/>
    </row>
    <row r="1022" spans="3:6" ht="12" customHeight="1">
      <c r="C1022" s="42"/>
      <c r="D1022" s="4" t="s">
        <v>785</v>
      </c>
      <c r="E1022" s="42"/>
      <c r="F1022" s="42"/>
    </row>
    <row r="1023" spans="3:5" ht="12" customHeight="1">
      <c r="C1023" s="141"/>
      <c r="D1023" s="142"/>
      <c r="E1023" s="142"/>
    </row>
    <row r="1024" s="47" customFormat="1" ht="12" customHeight="1">
      <c r="B1024" s="59"/>
    </row>
    <row r="1025" s="47" customFormat="1" ht="12" customHeight="1">
      <c r="B1025" s="59"/>
    </row>
    <row r="1026" s="47" customFormat="1" ht="12" customHeight="1">
      <c r="B1026" s="59"/>
    </row>
  </sheetData>
  <printOptions horizontalCentered="1"/>
  <pageMargins left="0.15748031496062992" right="0" top="0.7874015748031497" bottom="0.787401574803149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G36"/>
  <sheetViews>
    <sheetView workbookViewId="0" topLeftCell="A1">
      <selection activeCell="D34" sqref="D34:F36"/>
    </sheetView>
  </sheetViews>
  <sheetFormatPr defaultColWidth="9.140625" defaultRowHeight="12.75"/>
  <cols>
    <col min="1" max="4" width="12.140625" style="177" customWidth="1"/>
    <col min="5" max="5" width="10.57421875" style="177" customWidth="1"/>
    <col min="6" max="6" width="14.00390625" style="177" customWidth="1"/>
    <col min="7" max="7" width="11.421875" style="177" customWidth="1"/>
    <col min="8" max="16384" width="9.140625" style="177" customWidth="1"/>
  </cols>
  <sheetData>
    <row r="6" ht="14.25">
      <c r="F6" s="219" t="s">
        <v>732</v>
      </c>
    </row>
    <row r="7" ht="14.25">
      <c r="F7" s="334"/>
    </row>
    <row r="9" spans="1:7" s="2" customFormat="1" ht="15">
      <c r="A9" s="218" t="s">
        <v>449</v>
      </c>
      <c r="B9" s="218"/>
      <c r="C9" s="218"/>
      <c r="D9" s="218"/>
      <c r="E9" s="218"/>
      <c r="F9" s="218"/>
      <c r="G9" s="218"/>
    </row>
    <row r="10" spans="1:7" s="2" customFormat="1" ht="15">
      <c r="A10" s="218"/>
      <c r="B10" s="218"/>
      <c r="C10" s="218"/>
      <c r="D10" s="218"/>
      <c r="E10" s="218"/>
      <c r="F10" s="218"/>
      <c r="G10" s="218"/>
    </row>
    <row r="11" spans="1:7" s="2" customFormat="1" ht="15">
      <c r="A11" s="218" t="s">
        <v>450</v>
      </c>
      <c r="B11" s="218"/>
      <c r="C11" s="218"/>
      <c r="D11" s="218"/>
      <c r="E11" s="218"/>
      <c r="F11" s="218"/>
      <c r="G11" s="218"/>
    </row>
    <row r="12" spans="1:7" s="2" customFormat="1" ht="15">
      <c r="A12" s="218" t="s">
        <v>451</v>
      </c>
      <c r="B12" s="218"/>
      <c r="C12" s="218"/>
      <c r="D12" s="218"/>
      <c r="E12" s="218"/>
      <c r="F12" s="218"/>
      <c r="G12" s="218"/>
    </row>
    <row r="13" spans="1:7" s="2" customFormat="1" ht="15">
      <c r="A13" s="218" t="s">
        <v>185</v>
      </c>
      <c r="B13" s="218"/>
      <c r="C13" s="218"/>
      <c r="D13" s="218"/>
      <c r="E13" s="218"/>
      <c r="F13" s="218"/>
      <c r="G13" s="218"/>
    </row>
    <row r="17" spans="1:7" s="168" customFormat="1" ht="14.25">
      <c r="A17" s="220"/>
      <c r="B17" s="221"/>
      <c r="C17" s="222" t="s">
        <v>179</v>
      </c>
      <c r="D17" s="221"/>
      <c r="E17" s="223"/>
      <c r="F17" s="35" t="s">
        <v>4</v>
      </c>
      <c r="G17" s="35" t="s">
        <v>6</v>
      </c>
    </row>
    <row r="18" spans="1:7" s="168" customFormat="1" ht="14.25">
      <c r="A18" s="224"/>
      <c r="B18" s="225"/>
      <c r="C18" s="225"/>
      <c r="D18" s="225"/>
      <c r="E18" s="226"/>
      <c r="F18" s="40" t="s">
        <v>452</v>
      </c>
      <c r="G18" s="40">
        <v>2004</v>
      </c>
    </row>
    <row r="19" spans="1:7" ht="26.25" customHeight="1">
      <c r="A19" s="227" t="s">
        <v>453</v>
      </c>
      <c r="B19" s="228"/>
      <c r="C19" s="228"/>
      <c r="D19" s="228"/>
      <c r="E19" s="229"/>
      <c r="F19" s="230">
        <v>361051</v>
      </c>
      <c r="G19" s="230">
        <v>206738</v>
      </c>
    </row>
    <row r="20" spans="1:7" ht="26.25" customHeight="1">
      <c r="A20" s="227" t="s">
        <v>454</v>
      </c>
      <c r="B20" s="228"/>
      <c r="C20" s="228"/>
      <c r="D20" s="228"/>
      <c r="E20" s="229"/>
      <c r="F20" s="230">
        <v>0</v>
      </c>
      <c r="G20" s="230">
        <v>1182</v>
      </c>
    </row>
    <row r="21" spans="1:7" ht="26.25" customHeight="1">
      <c r="A21" s="227" t="s">
        <v>455</v>
      </c>
      <c r="B21" s="228"/>
      <c r="C21" s="228"/>
      <c r="D21" s="228"/>
      <c r="E21" s="229"/>
      <c r="F21" s="230">
        <v>125101</v>
      </c>
      <c r="G21" s="230">
        <v>361489</v>
      </c>
    </row>
    <row r="22" spans="1:7" ht="26.25" customHeight="1">
      <c r="A22" s="227" t="s">
        <v>456</v>
      </c>
      <c r="B22" s="228"/>
      <c r="C22" s="228"/>
      <c r="D22" s="228"/>
      <c r="E22" s="229"/>
      <c r="F22" s="230">
        <v>0</v>
      </c>
      <c r="G22" s="230">
        <v>35000</v>
      </c>
    </row>
    <row r="23" spans="1:7" ht="26.25" customHeight="1">
      <c r="A23" s="227" t="s">
        <v>457</v>
      </c>
      <c r="B23" s="228"/>
      <c r="C23" s="228"/>
      <c r="D23" s="228"/>
      <c r="E23" s="229"/>
      <c r="F23" s="230">
        <v>0</v>
      </c>
      <c r="G23" s="230">
        <v>98247</v>
      </c>
    </row>
    <row r="24" spans="1:7" ht="26.25" customHeight="1">
      <c r="A24" s="227" t="s">
        <v>458</v>
      </c>
      <c r="B24" s="228"/>
      <c r="C24" s="228"/>
      <c r="D24" s="228"/>
      <c r="E24" s="229"/>
      <c r="F24" s="230">
        <v>7450</v>
      </c>
      <c r="G24" s="230">
        <v>24390</v>
      </c>
    </row>
    <row r="25" spans="1:7" ht="26.25" customHeight="1">
      <c r="A25" s="227" t="s">
        <v>459</v>
      </c>
      <c r="B25" s="228"/>
      <c r="C25" s="228"/>
      <c r="D25" s="228"/>
      <c r="E25" s="229"/>
      <c r="F25" s="230">
        <v>0</v>
      </c>
      <c r="G25" s="230">
        <v>15919</v>
      </c>
    </row>
    <row r="26" spans="1:7" s="168" customFormat="1" ht="26.25" customHeight="1">
      <c r="A26" s="227" t="s">
        <v>460</v>
      </c>
      <c r="B26" s="231"/>
      <c r="C26" s="231"/>
      <c r="D26" s="231"/>
      <c r="E26" s="232"/>
      <c r="F26" s="233">
        <f>SUM(F19:F25)</f>
        <v>493602</v>
      </c>
      <c r="G26" s="233">
        <f>SUM(G19:G25)</f>
        <v>742965</v>
      </c>
    </row>
    <row r="34" spans="4:7" s="168" customFormat="1" ht="14.25">
      <c r="D34" s="4" t="s">
        <v>783</v>
      </c>
      <c r="E34" s="42"/>
      <c r="F34" s="42"/>
      <c r="G34" s="42"/>
    </row>
    <row r="35" spans="4:7" s="168" customFormat="1" ht="14.25">
      <c r="D35" s="4" t="s">
        <v>784</v>
      </c>
      <c r="E35" s="42"/>
      <c r="F35" s="42"/>
      <c r="G35" s="42"/>
    </row>
    <row r="36" spans="4:7" s="168" customFormat="1" ht="14.25">
      <c r="D36" s="4" t="s">
        <v>785</v>
      </c>
      <c r="F36" s="42"/>
      <c r="G36" s="42"/>
    </row>
  </sheetData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52"/>
  <sheetViews>
    <sheetView workbookViewId="0" topLeftCell="A1">
      <selection activeCell="G49" sqref="G49"/>
    </sheetView>
  </sheetViews>
  <sheetFormatPr defaultColWidth="9.140625" defaultRowHeight="12.75"/>
  <cols>
    <col min="1" max="1" width="59.00390625" style="28" customWidth="1"/>
    <col min="2" max="2" width="14.28125" style="235" customWidth="1"/>
    <col min="3" max="3" width="13.57421875" style="28" hidden="1" customWidth="1"/>
    <col min="4" max="5" width="14.7109375" style="28" hidden="1" customWidth="1"/>
    <col min="6" max="6" width="14.00390625" style="28" hidden="1" customWidth="1"/>
    <col min="7" max="16384" width="9.140625" style="28" customWidth="1"/>
  </cols>
  <sheetData>
    <row r="3" s="4" customFormat="1" ht="12.75">
      <c r="B3" s="234"/>
    </row>
    <row r="4" s="4" customFormat="1" ht="12.75">
      <c r="B4" s="234"/>
    </row>
    <row r="5" s="4" customFormat="1" ht="12.75">
      <c r="B5" s="234"/>
    </row>
    <row r="6" ht="12.75">
      <c r="B6" s="4" t="s">
        <v>730</v>
      </c>
    </row>
    <row r="7" ht="12.75">
      <c r="B7" s="4"/>
    </row>
    <row r="8" ht="12.75">
      <c r="B8" s="4"/>
    </row>
    <row r="9" ht="12.75">
      <c r="B9" s="4"/>
    </row>
    <row r="10" ht="12.75">
      <c r="E10" s="4"/>
    </row>
    <row r="11" spans="1:6" s="3" customFormat="1" ht="15">
      <c r="A11" s="6" t="s">
        <v>1</v>
      </c>
      <c r="B11" s="8"/>
      <c r="C11" s="6"/>
      <c r="D11" s="6"/>
      <c r="E11" s="6"/>
      <c r="F11" s="6"/>
    </row>
    <row r="12" spans="1:6" s="3" customFormat="1" ht="15">
      <c r="A12" s="6" t="s">
        <v>461</v>
      </c>
      <c r="B12" s="8"/>
      <c r="C12" s="6"/>
      <c r="D12" s="6"/>
      <c r="E12" s="6"/>
      <c r="F12" s="6"/>
    </row>
    <row r="13" spans="1:6" s="3" customFormat="1" ht="15">
      <c r="A13" s="6" t="s">
        <v>266</v>
      </c>
      <c r="B13" s="8"/>
      <c r="C13" s="6"/>
      <c r="D13" s="6"/>
      <c r="E13" s="6"/>
      <c r="F13" s="6"/>
    </row>
    <row r="14" spans="1:6" ht="15">
      <c r="A14" s="6" t="s">
        <v>494</v>
      </c>
      <c r="B14" s="236"/>
      <c r="C14" s="237"/>
      <c r="D14" s="237"/>
      <c r="E14" s="237"/>
      <c r="F14" s="237"/>
    </row>
    <row r="15" spans="1:6" ht="15">
      <c r="A15" s="6"/>
      <c r="B15" s="236"/>
      <c r="C15" s="237"/>
      <c r="D15" s="237"/>
      <c r="E15" s="237"/>
      <c r="F15" s="237"/>
    </row>
    <row r="16" spans="1:6" ht="15">
      <c r="A16" s="6"/>
      <c r="B16" s="236"/>
      <c r="C16" s="237"/>
      <c r="D16" s="237"/>
      <c r="E16" s="237"/>
      <c r="F16" s="237"/>
    </row>
    <row r="18" spans="1:6" s="11" customFormat="1" ht="38.25" customHeight="1">
      <c r="A18" s="238" t="s">
        <v>462</v>
      </c>
      <c r="B18" s="261" t="s">
        <v>463</v>
      </c>
      <c r="C18" s="238" t="s">
        <v>464</v>
      </c>
      <c r="D18" s="238" t="s">
        <v>465</v>
      </c>
      <c r="E18" s="239" t="s">
        <v>466</v>
      </c>
      <c r="F18" s="238" t="s">
        <v>467</v>
      </c>
    </row>
    <row r="19" spans="1:6" s="11" customFormat="1" ht="12.75" customHeight="1">
      <c r="A19" s="240" t="s">
        <v>468</v>
      </c>
      <c r="B19" s="262" t="s">
        <v>469</v>
      </c>
      <c r="C19" s="240" t="s">
        <v>470</v>
      </c>
      <c r="D19" s="240" t="s">
        <v>471</v>
      </c>
      <c r="E19" s="240" t="s">
        <v>472</v>
      </c>
      <c r="F19" s="240" t="s">
        <v>471</v>
      </c>
    </row>
    <row r="20" spans="1:6" s="11" customFormat="1" ht="12.75">
      <c r="A20" s="241"/>
      <c r="B20" s="242" t="s">
        <v>473</v>
      </c>
      <c r="C20" s="241" t="s">
        <v>474</v>
      </c>
      <c r="D20" s="241" t="s">
        <v>475</v>
      </c>
      <c r="E20" s="241" t="s">
        <v>476</v>
      </c>
      <c r="F20" s="241" t="s">
        <v>473</v>
      </c>
    </row>
    <row r="21" spans="1:6" s="11" customFormat="1" ht="12.75">
      <c r="A21" s="241">
        <v>1</v>
      </c>
      <c r="B21" s="243">
        <v>2</v>
      </c>
      <c r="C21" s="241">
        <v>3</v>
      </c>
      <c r="D21" s="241">
        <v>4</v>
      </c>
      <c r="E21" s="244">
        <v>5</v>
      </c>
      <c r="F21" s="241">
        <v>6</v>
      </c>
    </row>
    <row r="22" spans="1:6" s="4" customFormat="1" ht="12.75">
      <c r="A22" s="245" t="s">
        <v>477</v>
      </c>
      <c r="B22" s="246">
        <f>SUM(B23,B34)</f>
        <v>2736681</v>
      </c>
      <c r="C22" s="246">
        <f>SUM(C23)</f>
        <v>2881821</v>
      </c>
      <c r="D22" s="246">
        <f>SUM(D23)</f>
        <v>180102</v>
      </c>
      <c r="E22" s="246">
        <f>SUM(E23)</f>
        <v>5106400</v>
      </c>
      <c r="F22" s="246">
        <f>SUM(F23)</f>
        <v>0</v>
      </c>
    </row>
    <row r="23" spans="1:6" ht="12.75">
      <c r="A23" s="247" t="s">
        <v>478</v>
      </c>
      <c r="B23" s="248">
        <f>SUM(B24,B25,B28,B29,B31,B32,B33)</f>
        <v>2736681</v>
      </c>
      <c r="C23" s="248">
        <f>SUM(C24,C25,C28,C29,C31,C32,C33)</f>
        <v>2881821</v>
      </c>
      <c r="D23" s="248">
        <f>SUM(D24,D25,D28,D29,D31,D32,D33)</f>
        <v>180102</v>
      </c>
      <c r="E23" s="248">
        <f>SUM(E24,E25,E28,E29,E31,E32,E33)</f>
        <v>5106400</v>
      </c>
      <c r="F23" s="248">
        <f>SUM(F24,F25,F28,F29,F31,F32,F33)</f>
        <v>0</v>
      </c>
    </row>
    <row r="24" spans="1:6" ht="12.75">
      <c r="A24" s="247" t="s">
        <v>479</v>
      </c>
      <c r="B24" s="248"/>
      <c r="C24" s="249"/>
      <c r="D24" s="250"/>
      <c r="E24" s="251"/>
      <c r="F24" s="249"/>
    </row>
    <row r="25" spans="1:6" ht="12.75">
      <c r="A25" s="247" t="s">
        <v>480</v>
      </c>
      <c r="B25" s="248">
        <f>SUM(B26:B27)</f>
        <v>2478955</v>
      </c>
      <c r="C25" s="248">
        <f>SUM(C26:C27)</f>
        <v>2701147</v>
      </c>
      <c r="D25" s="248">
        <f>SUM(D26:D27)</f>
        <v>180102</v>
      </c>
      <c r="E25" s="248">
        <f>SUM(E26:E27)</f>
        <v>5000000</v>
      </c>
      <c r="F25" s="248">
        <f>SUM(F26:F27)</f>
        <v>0</v>
      </c>
    </row>
    <row r="26" spans="1:6" ht="12.75">
      <c r="A26" s="247" t="s">
        <v>481</v>
      </c>
      <c r="B26" s="248">
        <v>180102</v>
      </c>
      <c r="C26" s="249"/>
      <c r="D26" s="248">
        <v>180102</v>
      </c>
      <c r="E26" s="252">
        <f>SUM(B26,C26)-D26</f>
        <v>0</v>
      </c>
      <c r="F26" s="253"/>
    </row>
    <row r="27" spans="1:6" ht="12.75">
      <c r="A27" s="247" t="s">
        <v>482</v>
      </c>
      <c r="B27" s="248">
        <v>2298853</v>
      </c>
      <c r="C27" s="249">
        <v>2701147</v>
      </c>
      <c r="D27" s="253"/>
      <c r="E27" s="252">
        <f>SUM(B27,C27)-D27</f>
        <v>5000000</v>
      </c>
      <c r="F27" s="253"/>
    </row>
    <row r="28" spans="1:6" ht="12.75">
      <c r="A28" s="247" t="s">
        <v>483</v>
      </c>
      <c r="B28" s="248"/>
      <c r="C28" s="249"/>
      <c r="D28" s="249"/>
      <c r="E28" s="252"/>
      <c r="F28" s="249"/>
    </row>
    <row r="29" spans="1:6" ht="12.75">
      <c r="A29" s="247" t="s">
        <v>484</v>
      </c>
      <c r="B29" s="248">
        <f>SUM(B30)</f>
        <v>151326</v>
      </c>
      <c r="C29" s="248">
        <f>SUM(C30)</f>
        <v>180674</v>
      </c>
      <c r="D29" s="248">
        <f>SUM(D30)</f>
        <v>0</v>
      </c>
      <c r="E29" s="248">
        <f>SUM(E30)</f>
        <v>0</v>
      </c>
      <c r="F29" s="248">
        <f>SUM(F30)</f>
        <v>0</v>
      </c>
    </row>
    <row r="30" spans="1:6" ht="12.75">
      <c r="A30" s="247" t="s">
        <v>485</v>
      </c>
      <c r="B30" s="248">
        <v>151326</v>
      </c>
      <c r="C30" s="249">
        <v>180674</v>
      </c>
      <c r="D30" s="253"/>
      <c r="E30" s="252"/>
      <c r="F30" s="249"/>
    </row>
    <row r="31" spans="1:6" ht="12.75">
      <c r="A31" s="247" t="s">
        <v>486</v>
      </c>
      <c r="B31" s="248"/>
      <c r="C31" s="249"/>
      <c r="D31" s="249"/>
      <c r="E31" s="252"/>
      <c r="F31" s="249"/>
    </row>
    <row r="32" spans="1:6" ht="12.75">
      <c r="A32" s="247" t="s">
        <v>487</v>
      </c>
      <c r="B32" s="248"/>
      <c r="C32" s="249"/>
      <c r="D32" s="249"/>
      <c r="E32" s="252"/>
      <c r="F32" s="249"/>
    </row>
    <row r="33" spans="1:6" ht="12.75">
      <c r="A33" s="247" t="s">
        <v>488</v>
      </c>
      <c r="B33" s="248">
        <v>106400</v>
      </c>
      <c r="C33" s="249"/>
      <c r="D33" s="253"/>
      <c r="E33" s="252">
        <f>SUM(B33,C33)-D33</f>
        <v>106400</v>
      </c>
      <c r="F33" s="249"/>
    </row>
    <row r="34" spans="1:6" ht="12.75">
      <c r="A34" s="247" t="s">
        <v>489</v>
      </c>
      <c r="B34" s="248"/>
      <c r="C34" s="249"/>
      <c r="D34" s="249"/>
      <c r="E34" s="252"/>
      <c r="F34" s="249"/>
    </row>
    <row r="35" spans="1:6" s="4" customFormat="1" ht="12.75">
      <c r="A35" s="254" t="s">
        <v>490</v>
      </c>
      <c r="B35" s="255">
        <f>SUM(B36,B41)</f>
        <v>0</v>
      </c>
      <c r="C35" s="255">
        <f>SUM(C36,C41)</f>
        <v>0</v>
      </c>
      <c r="D35" s="255">
        <f>SUM(D36,D41)</f>
        <v>0</v>
      </c>
      <c r="E35" s="255">
        <f>SUM(E36,E41)</f>
        <v>0</v>
      </c>
      <c r="F35" s="255">
        <f>SUM(F36,F41)</f>
        <v>0</v>
      </c>
    </row>
    <row r="36" spans="1:6" ht="12.75">
      <c r="A36" s="247" t="s">
        <v>478</v>
      </c>
      <c r="B36" s="248">
        <f>SUM(B37:B40)</f>
        <v>0</v>
      </c>
      <c r="C36" s="248">
        <f>SUM(C37:C40)</f>
        <v>0</v>
      </c>
      <c r="D36" s="248">
        <f>SUM(D37:D40)</f>
        <v>0</v>
      </c>
      <c r="E36" s="248">
        <f>SUM(E37:E40)</f>
        <v>0</v>
      </c>
      <c r="F36" s="248">
        <f>SUM(F37:F40)</f>
        <v>0</v>
      </c>
    </row>
    <row r="37" spans="1:6" ht="12.75">
      <c r="A37" s="247" t="s">
        <v>479</v>
      </c>
      <c r="B37" s="248"/>
      <c r="C37" s="249"/>
      <c r="D37" s="249"/>
      <c r="E37" s="256"/>
      <c r="F37" s="249"/>
    </row>
    <row r="38" spans="1:6" s="258" customFormat="1" ht="33" customHeight="1">
      <c r="A38" s="247" t="s">
        <v>480</v>
      </c>
      <c r="B38" s="248"/>
      <c r="C38" s="257"/>
      <c r="D38" s="257"/>
      <c r="E38" s="257"/>
      <c r="F38" s="257"/>
    </row>
    <row r="39" spans="1:6" ht="12.75">
      <c r="A39" s="247" t="s">
        <v>491</v>
      </c>
      <c r="B39" s="248"/>
      <c r="C39" s="249"/>
      <c r="D39" s="249"/>
      <c r="E39" s="249"/>
      <c r="F39" s="249"/>
    </row>
    <row r="40" spans="1:6" ht="12.75">
      <c r="A40" s="247" t="s">
        <v>492</v>
      </c>
      <c r="B40" s="248"/>
      <c r="C40" s="249"/>
      <c r="D40" s="249"/>
      <c r="E40" s="249"/>
      <c r="F40" s="249"/>
    </row>
    <row r="41" spans="1:6" ht="12.75">
      <c r="A41" s="247" t="s">
        <v>489</v>
      </c>
      <c r="B41" s="248"/>
      <c r="C41" s="249"/>
      <c r="D41" s="249"/>
      <c r="E41" s="249"/>
      <c r="F41" s="249"/>
    </row>
    <row r="42" spans="1:6" s="4" customFormat="1" ht="23.25" customHeight="1">
      <c r="A42" s="259" t="s">
        <v>493</v>
      </c>
      <c r="B42" s="260">
        <f>SUM(B22,B35)</f>
        <v>2736681</v>
      </c>
      <c r="C42" s="260">
        <f>SUM(C22,C35)</f>
        <v>2881821</v>
      </c>
      <c r="D42" s="260">
        <f>SUM(D22,D35)</f>
        <v>180102</v>
      </c>
      <c r="E42" s="260">
        <f>SUM(E22,E35)</f>
        <v>5106400</v>
      </c>
      <c r="F42" s="260">
        <f>SUM(F22,F35)</f>
        <v>0</v>
      </c>
    </row>
    <row r="43" spans="1:6" s="4" customFormat="1" ht="23.25" customHeight="1">
      <c r="A43" s="336"/>
      <c r="B43" s="337"/>
      <c r="C43" s="335"/>
      <c r="D43" s="335"/>
      <c r="E43" s="335"/>
      <c r="F43" s="335"/>
    </row>
    <row r="44" spans="1:6" s="4" customFormat="1" ht="23.25" customHeight="1">
      <c r="A44" s="336"/>
      <c r="B44" s="337"/>
      <c r="C44" s="335"/>
      <c r="D44" s="335"/>
      <c r="E44" s="335"/>
      <c r="F44" s="335"/>
    </row>
    <row r="45" spans="1:6" s="4" customFormat="1" ht="23.25" customHeight="1">
      <c r="A45" s="336"/>
      <c r="B45" s="337"/>
      <c r="C45" s="335"/>
      <c r="D45" s="335"/>
      <c r="E45" s="335"/>
      <c r="F45" s="335"/>
    </row>
    <row r="47" spans="2:3" ht="12.75">
      <c r="B47" s="4" t="s">
        <v>783</v>
      </c>
      <c r="C47" s="42"/>
    </row>
    <row r="48" spans="2:3" s="4" customFormat="1" ht="12.75">
      <c r="B48" s="4" t="s">
        <v>784</v>
      </c>
      <c r="C48" s="42"/>
    </row>
    <row r="49" spans="2:7" s="4" customFormat="1" ht="14.25">
      <c r="B49" s="168"/>
      <c r="C49" s="42"/>
      <c r="G49" s="4" t="s">
        <v>785</v>
      </c>
    </row>
    <row r="50" spans="2:3" s="4" customFormat="1" ht="12.75">
      <c r="B50" s="42"/>
      <c r="C50" s="42"/>
    </row>
    <row r="51" spans="1:3" ht="12.75">
      <c r="A51" s="4"/>
      <c r="B51" s="42"/>
      <c r="C51" s="42"/>
    </row>
    <row r="52" spans="1:3" ht="14.25">
      <c r="A52" s="4"/>
      <c r="B52" s="168"/>
      <c r="C52" s="42"/>
    </row>
  </sheetData>
  <printOptions horizontalCentered="1"/>
  <pageMargins left="0.2755905511811024" right="0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D32" sqref="D32"/>
    </sheetView>
  </sheetViews>
  <sheetFormatPr defaultColWidth="9.140625" defaultRowHeight="12.75"/>
  <cols>
    <col min="1" max="1" width="49.57421875" style="28" customWidth="1"/>
    <col min="2" max="2" width="7.140625" style="28" customWidth="1"/>
    <col min="3" max="3" width="9.140625" style="28" customWidth="1"/>
    <col min="4" max="4" width="11.140625" style="28" customWidth="1"/>
    <col min="5" max="5" width="11.8515625" style="28" customWidth="1"/>
    <col min="6" max="6" width="11.28125" style="28" customWidth="1"/>
    <col min="7" max="16384" width="9.140625" style="28" customWidth="1"/>
  </cols>
  <sheetData>
    <row r="2" ht="12.75">
      <c r="E2" s="4" t="s">
        <v>731</v>
      </c>
    </row>
    <row r="3" ht="12.75">
      <c r="E3" s="4"/>
    </row>
    <row r="4" ht="12.75">
      <c r="E4" s="4"/>
    </row>
    <row r="8" spans="2:8" s="1" customFormat="1" ht="17.25" customHeight="1">
      <c r="B8" s="263" t="s">
        <v>495</v>
      </c>
      <c r="D8" s="264"/>
      <c r="E8" s="3"/>
      <c r="F8" s="3"/>
      <c r="G8" s="5"/>
      <c r="H8" s="5"/>
    </row>
    <row r="9" spans="2:6" s="1" customFormat="1" ht="16.5" customHeight="1">
      <c r="B9" s="263" t="s">
        <v>496</v>
      </c>
      <c r="D9" s="265"/>
      <c r="E9" s="265"/>
      <c r="F9" s="265"/>
    </row>
    <row r="10" spans="2:6" s="1" customFormat="1" ht="16.5" customHeight="1">
      <c r="B10" s="263"/>
      <c r="D10" s="265"/>
      <c r="E10" s="265"/>
      <c r="F10" s="265"/>
    </row>
    <row r="11" spans="2:6" s="1" customFormat="1" ht="16.5" customHeight="1">
      <c r="B11" s="263"/>
      <c r="D11" s="265"/>
      <c r="E11" s="265"/>
      <c r="F11" s="265"/>
    </row>
    <row r="12" spans="1:8" ht="16.5" customHeight="1" thickBot="1">
      <c r="A12" s="266"/>
      <c r="B12" s="266"/>
      <c r="C12" s="266"/>
      <c r="D12" s="266"/>
      <c r="E12" s="266"/>
      <c r="G12" s="45"/>
      <c r="H12" s="45"/>
    </row>
    <row r="13" spans="1:6" ht="16.5" customHeight="1">
      <c r="A13" s="267" t="s">
        <v>497</v>
      </c>
      <c r="B13" s="268" t="s">
        <v>498</v>
      </c>
      <c r="C13" s="268" t="s">
        <v>499</v>
      </c>
      <c r="D13" s="269" t="s">
        <v>500</v>
      </c>
      <c r="E13" s="269" t="s">
        <v>501</v>
      </c>
      <c r="F13" s="269" t="s">
        <v>502</v>
      </c>
    </row>
    <row r="14" spans="1:6" ht="16.5" customHeight="1">
      <c r="A14" s="270"/>
      <c r="B14" s="271"/>
      <c r="C14" s="271" t="s">
        <v>503</v>
      </c>
      <c r="D14" s="12"/>
      <c r="E14" s="12"/>
      <c r="F14" s="12" t="s">
        <v>504</v>
      </c>
    </row>
    <row r="15" spans="1:6" ht="16.5" customHeight="1">
      <c r="A15" s="272"/>
      <c r="B15" s="273"/>
      <c r="C15" s="273" t="s">
        <v>505</v>
      </c>
      <c r="D15" s="15"/>
      <c r="E15" s="15"/>
      <c r="F15" s="15" t="s">
        <v>505</v>
      </c>
    </row>
    <row r="16" spans="1:6" ht="16.5" customHeight="1">
      <c r="A16" s="274" t="s">
        <v>506</v>
      </c>
      <c r="B16" s="275" t="s">
        <v>507</v>
      </c>
      <c r="C16" s="276"/>
      <c r="D16" s="277"/>
      <c r="E16" s="276"/>
      <c r="F16" s="276">
        <f>C16+D16-E16</f>
        <v>0</v>
      </c>
    </row>
    <row r="17" spans="1:6" ht="16.5" customHeight="1">
      <c r="A17" s="274" t="s">
        <v>508</v>
      </c>
      <c r="B17" s="275" t="s">
        <v>509</v>
      </c>
      <c r="C17" s="278">
        <v>749609</v>
      </c>
      <c r="D17" s="45">
        <v>-57071</v>
      </c>
      <c r="E17" s="247">
        <v>84604</v>
      </c>
      <c r="F17" s="276">
        <f>C17+D17-E17</f>
        <v>607934</v>
      </c>
    </row>
    <row r="18" spans="1:6" ht="16.5" customHeight="1" thickBot="1">
      <c r="A18" s="274" t="s">
        <v>510</v>
      </c>
      <c r="B18" s="275" t="s">
        <v>507</v>
      </c>
      <c r="C18" s="278">
        <v>26735</v>
      </c>
      <c r="D18" s="276">
        <v>1014063</v>
      </c>
      <c r="E18" s="276">
        <v>884988</v>
      </c>
      <c r="F18" s="276">
        <f>C18+D18-E18</f>
        <v>155810</v>
      </c>
    </row>
    <row r="19" spans="1:6" ht="16.5" customHeight="1" thickBot="1">
      <c r="A19" s="274" t="s">
        <v>511</v>
      </c>
      <c r="B19" s="279"/>
      <c r="C19" s="280">
        <f>SUM(C16:C18)</f>
        <v>776344</v>
      </c>
      <c r="D19" s="280">
        <f>SUM(D16:D18)</f>
        <v>956992</v>
      </c>
      <c r="E19" s="280">
        <f>SUM(E16:E18)</f>
        <v>969592</v>
      </c>
      <c r="F19" s="280">
        <f>SUM(F16:F18)</f>
        <v>763744</v>
      </c>
    </row>
    <row r="20" spans="1:6" ht="16.5" customHeight="1" thickBot="1">
      <c r="A20" s="274" t="s">
        <v>512</v>
      </c>
      <c r="B20" s="279" t="s">
        <v>507</v>
      </c>
      <c r="C20" s="281"/>
      <c r="D20" s="281"/>
      <c r="E20" s="281"/>
      <c r="F20" s="281"/>
    </row>
    <row r="21" spans="1:6" ht="16.5" customHeight="1" thickBot="1">
      <c r="A21" s="282" t="s">
        <v>513</v>
      </c>
      <c r="B21" s="283"/>
      <c r="C21" s="280">
        <f>SUM(C19,C20)</f>
        <v>776344</v>
      </c>
      <c r="D21" s="280">
        <f>SUM(D19,D20)</f>
        <v>956992</v>
      </c>
      <c r="E21" s="280">
        <f>SUM(E19,E20)</f>
        <v>969592</v>
      </c>
      <c r="F21" s="280">
        <f>SUM(F19,F20)</f>
        <v>763744</v>
      </c>
    </row>
    <row r="29" spans="3:4" ht="12.75">
      <c r="C29" s="4" t="s">
        <v>783</v>
      </c>
      <c r="D29" s="42"/>
    </row>
    <row r="30" spans="3:4" s="4" customFormat="1" ht="12.75">
      <c r="C30" s="4" t="s">
        <v>784</v>
      </c>
      <c r="D30" s="42"/>
    </row>
    <row r="31" s="4" customFormat="1" ht="12.75"/>
    <row r="32" s="4" customFormat="1" ht="12.75">
      <c r="D32" s="4" t="s">
        <v>785</v>
      </c>
    </row>
  </sheetData>
  <printOptions horizontalCentered="1"/>
  <pageMargins left="0.15748031496062992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C59" sqref="C59"/>
    </sheetView>
  </sheetViews>
  <sheetFormatPr defaultColWidth="9.140625" defaultRowHeight="12.75"/>
  <cols>
    <col min="1" max="1" width="4.140625" style="0" customWidth="1"/>
    <col min="2" max="2" width="35.57421875" style="0" customWidth="1"/>
    <col min="7" max="7" width="8.421875" style="0" customWidth="1"/>
  </cols>
  <sheetData>
    <row r="2" spans="5:6" ht="12.75">
      <c r="E2" s="338" t="s">
        <v>780</v>
      </c>
      <c r="F2" s="338"/>
    </row>
    <row r="4" spans="1:7" ht="15">
      <c r="A4" s="392" t="s">
        <v>6</v>
      </c>
      <c r="B4" s="392"/>
      <c r="C4" s="392"/>
      <c r="D4" s="392"/>
      <c r="E4" s="392"/>
      <c r="F4" s="392"/>
      <c r="G4" s="392"/>
    </row>
    <row r="5" spans="1:7" ht="15">
      <c r="A5" s="390"/>
      <c r="B5" s="390"/>
      <c r="C5" s="390"/>
      <c r="D5" s="390"/>
      <c r="E5" s="390"/>
      <c r="F5" s="390"/>
      <c r="G5" s="391"/>
    </row>
    <row r="6" spans="1:7" ht="15">
      <c r="A6" s="392" t="s">
        <v>733</v>
      </c>
      <c r="B6" s="392"/>
      <c r="C6" s="392"/>
      <c r="D6" s="392"/>
      <c r="E6" s="392"/>
      <c r="F6" s="392"/>
      <c r="G6" s="392"/>
    </row>
    <row r="7" spans="1:7" ht="15">
      <c r="A7" s="392" t="s">
        <v>734</v>
      </c>
      <c r="B7" s="392"/>
      <c r="C7" s="392"/>
      <c r="D7" s="392"/>
      <c r="E7" s="392"/>
      <c r="F7" s="392"/>
      <c r="G7" s="392"/>
    </row>
    <row r="8" spans="1:7" ht="15">
      <c r="A8" s="390"/>
      <c r="B8" s="390"/>
      <c r="C8" s="390"/>
      <c r="D8" s="390"/>
      <c r="E8" s="390"/>
      <c r="F8" s="390"/>
      <c r="G8" s="391"/>
    </row>
    <row r="9" spans="1:7" ht="15">
      <c r="A9" s="392" t="s">
        <v>735</v>
      </c>
      <c r="B9" s="392"/>
      <c r="C9" s="392"/>
      <c r="D9" s="392"/>
      <c r="E9" s="392"/>
      <c r="F9" s="392"/>
      <c r="G9" s="392"/>
    </row>
    <row r="10" spans="1:7" ht="15">
      <c r="A10" s="392" t="s">
        <v>736</v>
      </c>
      <c r="B10" s="392"/>
      <c r="C10" s="392"/>
      <c r="D10" s="392"/>
      <c r="E10" s="392"/>
      <c r="F10" s="392"/>
      <c r="G10" s="392"/>
    </row>
    <row r="11" spans="1:7" ht="12.75">
      <c r="A11" s="339"/>
      <c r="B11" s="339"/>
      <c r="C11" s="339"/>
      <c r="D11" s="339"/>
      <c r="E11" s="339"/>
      <c r="F11" s="339"/>
      <c r="G11" s="339"/>
    </row>
    <row r="12" spans="1:7" ht="12.75">
      <c r="A12" s="339"/>
      <c r="B12" s="339"/>
      <c r="C12" s="339"/>
      <c r="D12" s="339"/>
      <c r="E12" s="339"/>
      <c r="F12" s="339"/>
      <c r="G12" s="339"/>
    </row>
    <row r="13" spans="1:7" ht="12.75">
      <c r="A13" s="339"/>
      <c r="B13" s="339"/>
      <c r="C13" s="339"/>
      <c r="D13" s="339"/>
      <c r="E13" s="339"/>
      <c r="F13" s="339"/>
      <c r="G13" s="339"/>
    </row>
    <row r="14" spans="1:7" ht="12.75">
      <c r="A14" s="339"/>
      <c r="B14" s="339"/>
      <c r="C14" s="339"/>
      <c r="D14" s="339"/>
      <c r="E14" s="339"/>
      <c r="F14" s="339"/>
      <c r="G14" s="339"/>
    </row>
    <row r="15" spans="1:7" ht="12.75">
      <c r="A15" s="339"/>
      <c r="B15" s="339"/>
      <c r="C15" s="339"/>
      <c r="D15" s="339"/>
      <c r="E15" s="339"/>
      <c r="F15" s="339"/>
      <c r="G15" s="339"/>
    </row>
    <row r="16" ht="13.5" thickBot="1"/>
    <row r="17" spans="1:7" ht="56.25" customHeight="1" thickBot="1">
      <c r="A17" s="340" t="s">
        <v>737</v>
      </c>
      <c r="B17" s="341" t="s">
        <v>738</v>
      </c>
      <c r="C17" s="342" t="s">
        <v>739</v>
      </c>
      <c r="D17" s="342" t="s">
        <v>740</v>
      </c>
      <c r="E17" s="342" t="s">
        <v>741</v>
      </c>
      <c r="F17" s="342" t="s">
        <v>742</v>
      </c>
      <c r="G17" s="343" t="s">
        <v>743</v>
      </c>
    </row>
    <row r="18" spans="1:7" ht="14.25" customHeight="1" thickBot="1">
      <c r="A18" s="344"/>
      <c r="B18" s="345" t="s">
        <v>744</v>
      </c>
      <c r="C18" s="346">
        <f>SUM(C19,C23,C29,C35)</f>
        <v>3000339</v>
      </c>
      <c r="D18" s="345">
        <f>SUM(D19,D23,D29,D35,)</f>
        <v>2764997</v>
      </c>
      <c r="E18" s="345">
        <f>SUM(E19,E23,E29,E35,)</f>
        <v>2764997</v>
      </c>
      <c r="F18" s="345">
        <f>SUM(F19,F23,F29,F35)</f>
        <v>0</v>
      </c>
      <c r="G18" s="347"/>
    </row>
    <row r="19" spans="1:7" ht="44.25" customHeight="1" thickTop="1">
      <c r="A19" s="348" t="s">
        <v>745</v>
      </c>
      <c r="B19" s="349" t="s">
        <v>746</v>
      </c>
      <c r="C19" s="350">
        <f>SUM(C20:C22)</f>
        <v>430000</v>
      </c>
      <c r="D19" s="351">
        <f>SUM(D20:D22)</f>
        <v>138555</v>
      </c>
      <c r="E19" s="351">
        <f>SUM(E20:E22)</f>
        <v>138555</v>
      </c>
      <c r="F19" s="351">
        <f>SUM(F20:F22)</f>
        <v>0</v>
      </c>
      <c r="G19" s="352"/>
    </row>
    <row r="20" spans="1:7" ht="13.5" customHeight="1" hidden="1">
      <c r="A20" s="348"/>
      <c r="B20" s="349" t="s">
        <v>747</v>
      </c>
      <c r="C20" s="353">
        <v>300000</v>
      </c>
      <c r="D20" s="354">
        <v>1980</v>
      </c>
      <c r="E20" s="354">
        <v>1980</v>
      </c>
      <c r="F20" s="354">
        <f>E20-D20</f>
        <v>0</v>
      </c>
      <c r="G20" s="352"/>
    </row>
    <row r="21" spans="1:7" ht="53.25" customHeight="1" hidden="1">
      <c r="A21" s="355"/>
      <c r="B21" s="356" t="s">
        <v>748</v>
      </c>
      <c r="C21" s="357">
        <v>70000</v>
      </c>
      <c r="D21" s="358">
        <v>65031</v>
      </c>
      <c r="E21" s="358">
        <v>65031</v>
      </c>
      <c r="F21" s="358">
        <f>0+E21-D21</f>
        <v>0</v>
      </c>
      <c r="G21" s="359"/>
    </row>
    <row r="22" spans="1:7" ht="43.5" customHeight="1" hidden="1">
      <c r="A22" s="360"/>
      <c r="B22" s="361" t="s">
        <v>749</v>
      </c>
      <c r="C22" s="362">
        <v>60000</v>
      </c>
      <c r="D22" s="363">
        <v>71544</v>
      </c>
      <c r="E22" s="363">
        <v>71544</v>
      </c>
      <c r="F22" s="363">
        <f>E22-D22</f>
        <v>0</v>
      </c>
      <c r="G22" s="364"/>
    </row>
    <row r="23" spans="1:7" ht="39" customHeight="1">
      <c r="A23" s="348" t="s">
        <v>750</v>
      </c>
      <c r="B23" s="349" t="s">
        <v>751</v>
      </c>
      <c r="C23" s="350">
        <f>SUM(C24:C28)</f>
        <v>1167000</v>
      </c>
      <c r="D23" s="351">
        <f>SUM(D24:D28)</f>
        <v>1038859</v>
      </c>
      <c r="E23" s="351">
        <f>SUM(E24:E28)</f>
        <v>1038859</v>
      </c>
      <c r="F23" s="351">
        <f>SUM(F24:F28)</f>
        <v>0</v>
      </c>
      <c r="G23" s="352"/>
    </row>
    <row r="24" spans="1:7" ht="57" customHeight="1" hidden="1">
      <c r="A24" s="355"/>
      <c r="B24" s="356" t="s">
        <v>752</v>
      </c>
      <c r="C24" s="357">
        <v>955000</v>
      </c>
      <c r="D24" s="358">
        <v>908838</v>
      </c>
      <c r="E24" s="358">
        <v>908838</v>
      </c>
      <c r="F24" s="358">
        <f>E24-D24</f>
        <v>0</v>
      </c>
      <c r="G24" s="359"/>
    </row>
    <row r="25" spans="1:7" ht="103.5" customHeight="1" hidden="1">
      <c r="A25" s="355"/>
      <c r="B25" s="356" t="s">
        <v>753</v>
      </c>
      <c r="C25" s="357">
        <v>65000</v>
      </c>
      <c r="D25" s="358">
        <v>41880</v>
      </c>
      <c r="E25" s="358">
        <v>41880</v>
      </c>
      <c r="F25" s="358">
        <f>E25-D25</f>
        <v>0</v>
      </c>
      <c r="G25" s="359"/>
    </row>
    <row r="26" spans="1:7" ht="12.75" hidden="1">
      <c r="A26" s="355"/>
      <c r="B26" s="356" t="s">
        <v>754</v>
      </c>
      <c r="C26" s="357">
        <v>50000</v>
      </c>
      <c r="D26" s="358">
        <v>36168</v>
      </c>
      <c r="E26" s="358">
        <v>36168</v>
      </c>
      <c r="F26" s="358">
        <f>E26-D26</f>
        <v>0</v>
      </c>
      <c r="G26" s="359"/>
    </row>
    <row r="27" spans="1:7" ht="27.75" customHeight="1" hidden="1">
      <c r="A27" s="355"/>
      <c r="B27" s="356" t="s">
        <v>755</v>
      </c>
      <c r="C27" s="357">
        <v>70000</v>
      </c>
      <c r="D27" s="358">
        <v>51510</v>
      </c>
      <c r="E27" s="358">
        <v>51510</v>
      </c>
      <c r="F27" s="358">
        <f>E27-D27</f>
        <v>0</v>
      </c>
      <c r="G27" s="359"/>
    </row>
    <row r="28" spans="1:7" ht="16.5" customHeight="1" hidden="1">
      <c r="A28" s="360"/>
      <c r="B28" s="361" t="s">
        <v>756</v>
      </c>
      <c r="C28" s="362">
        <v>27000</v>
      </c>
      <c r="D28" s="363">
        <v>463</v>
      </c>
      <c r="E28" s="363">
        <v>463</v>
      </c>
      <c r="F28" s="363">
        <f>E28-D28</f>
        <v>0</v>
      </c>
      <c r="G28" s="364"/>
    </row>
    <row r="29" spans="1:7" ht="54.75" customHeight="1">
      <c r="A29" s="348" t="s">
        <v>757</v>
      </c>
      <c r="B29" s="349" t="s">
        <v>758</v>
      </c>
      <c r="C29" s="350">
        <f>SUM(C30:C34)</f>
        <v>255339</v>
      </c>
      <c r="D29" s="351">
        <f>SUM(D30:D34)</f>
        <v>167267</v>
      </c>
      <c r="E29" s="351">
        <f>SUM(E30:E34)</f>
        <v>167267</v>
      </c>
      <c r="F29" s="351">
        <f>SUM(F30:F34)</f>
        <v>0</v>
      </c>
      <c r="G29" s="352"/>
    </row>
    <row r="30" spans="1:7" ht="27.75" customHeight="1" hidden="1">
      <c r="A30" s="355"/>
      <c r="B30" s="356" t="s">
        <v>759</v>
      </c>
      <c r="C30" s="357">
        <v>75000</v>
      </c>
      <c r="D30" s="358">
        <v>52153</v>
      </c>
      <c r="E30" s="358">
        <v>52153</v>
      </c>
      <c r="F30" s="358">
        <f>E30-D30</f>
        <v>0</v>
      </c>
      <c r="G30" s="359"/>
    </row>
    <row r="31" spans="1:7" ht="13.5" customHeight="1" hidden="1">
      <c r="A31" s="355"/>
      <c r="B31" s="356" t="s">
        <v>760</v>
      </c>
      <c r="C31" s="357">
        <v>30000</v>
      </c>
      <c r="D31" s="358">
        <v>23015</v>
      </c>
      <c r="E31" s="358">
        <v>23015</v>
      </c>
      <c r="F31" s="358">
        <f>E31-D31</f>
        <v>0</v>
      </c>
      <c r="G31" s="359"/>
    </row>
    <row r="32" spans="1:7" ht="29.25" customHeight="1" hidden="1">
      <c r="A32" s="355"/>
      <c r="B32" s="356" t="s">
        <v>761</v>
      </c>
      <c r="C32" s="357">
        <v>40000</v>
      </c>
      <c r="D32" s="358">
        <v>38358</v>
      </c>
      <c r="E32" s="358">
        <v>38358</v>
      </c>
      <c r="F32" s="358">
        <f>E32-D32</f>
        <v>0</v>
      </c>
      <c r="G32" s="359"/>
    </row>
    <row r="33" spans="1:7" ht="27.75" customHeight="1" hidden="1">
      <c r="A33" s="355"/>
      <c r="B33" s="356" t="s">
        <v>762</v>
      </c>
      <c r="C33" s="357">
        <v>90339</v>
      </c>
      <c r="D33" s="358">
        <v>33866</v>
      </c>
      <c r="E33" s="358">
        <v>33866</v>
      </c>
      <c r="F33" s="358">
        <f>E33-D33</f>
        <v>0</v>
      </c>
      <c r="G33" s="359"/>
    </row>
    <row r="34" spans="1:7" ht="40.5" customHeight="1" hidden="1">
      <c r="A34" s="355"/>
      <c r="B34" s="356" t="s">
        <v>763</v>
      </c>
      <c r="C34" s="357">
        <v>20000</v>
      </c>
      <c r="D34" s="358">
        <v>19875</v>
      </c>
      <c r="E34" s="358">
        <v>19875</v>
      </c>
      <c r="F34" s="358">
        <f>E34-D34</f>
        <v>0</v>
      </c>
      <c r="G34" s="359"/>
    </row>
    <row r="35" spans="1:7" ht="51.75" customHeight="1" thickBot="1">
      <c r="A35" s="348" t="s">
        <v>764</v>
      </c>
      <c r="B35" s="349" t="s">
        <v>765</v>
      </c>
      <c r="C35" s="350">
        <f>SUM(C36,C42)</f>
        <v>1148000</v>
      </c>
      <c r="D35" s="351">
        <f>SUM(D36,D42)</f>
        <v>1420316</v>
      </c>
      <c r="E35" s="351">
        <f>SUM(E36,E42)</f>
        <v>1420316</v>
      </c>
      <c r="F35" s="351">
        <f>SUM(F36,F42)</f>
        <v>0</v>
      </c>
      <c r="G35" s="352"/>
    </row>
    <row r="36" spans="1:7" ht="51.75" customHeight="1" hidden="1">
      <c r="A36" s="365" t="s">
        <v>766</v>
      </c>
      <c r="B36" s="366" t="s">
        <v>767</v>
      </c>
      <c r="C36" s="367">
        <f>SUM(C37:C41)</f>
        <v>850000</v>
      </c>
      <c r="D36" s="368">
        <f>SUM(D37:D41)</f>
        <v>1081565</v>
      </c>
      <c r="E36" s="368">
        <f>SUM(E37:E41)</f>
        <v>1081565</v>
      </c>
      <c r="F36" s="368">
        <f>SUM(F37:F41)</f>
        <v>0</v>
      </c>
      <c r="G36" s="369"/>
    </row>
    <row r="37" spans="1:7" ht="14.25" customHeight="1" hidden="1">
      <c r="A37" s="355"/>
      <c r="B37" s="356" t="s">
        <v>768</v>
      </c>
      <c r="C37" s="357">
        <v>745000</v>
      </c>
      <c r="D37" s="358">
        <v>916481</v>
      </c>
      <c r="E37" s="358">
        <v>916481</v>
      </c>
      <c r="F37" s="358">
        <f>E37-D37</f>
        <v>0</v>
      </c>
      <c r="G37" s="359"/>
    </row>
    <row r="38" spans="1:7" ht="14.25" customHeight="1" hidden="1">
      <c r="A38" s="355"/>
      <c r="B38" s="356" t="s">
        <v>769</v>
      </c>
      <c r="C38" s="357">
        <v>15000</v>
      </c>
      <c r="D38" s="358">
        <v>14707</v>
      </c>
      <c r="E38" s="358">
        <v>14707</v>
      </c>
      <c r="F38" s="358">
        <f>E38-D38</f>
        <v>0</v>
      </c>
      <c r="G38" s="359"/>
    </row>
    <row r="39" spans="1:7" ht="27.75" customHeight="1" hidden="1">
      <c r="A39" s="355"/>
      <c r="B39" s="356" t="s">
        <v>770</v>
      </c>
      <c r="C39" s="357">
        <v>15000</v>
      </c>
      <c r="D39" s="358">
        <v>10726</v>
      </c>
      <c r="E39" s="358">
        <v>10726</v>
      </c>
      <c r="F39" s="358">
        <f>E39-D39</f>
        <v>0</v>
      </c>
      <c r="G39" s="359"/>
    </row>
    <row r="40" spans="1:7" ht="56.25" customHeight="1" hidden="1">
      <c r="A40" s="355"/>
      <c r="B40" s="356" t="s">
        <v>771</v>
      </c>
      <c r="C40" s="357">
        <v>40000</v>
      </c>
      <c r="D40" s="358">
        <v>39248</v>
      </c>
      <c r="E40" s="358">
        <v>39248</v>
      </c>
      <c r="F40" s="358">
        <f>E40-D40</f>
        <v>0</v>
      </c>
      <c r="G40" s="359"/>
    </row>
    <row r="41" spans="1:7" ht="53.25" customHeight="1" hidden="1">
      <c r="A41" s="355"/>
      <c r="B41" s="356" t="s">
        <v>772</v>
      </c>
      <c r="C41" s="357">
        <v>35000</v>
      </c>
      <c r="D41" s="370">
        <v>100403</v>
      </c>
      <c r="E41" s="370">
        <v>100403</v>
      </c>
      <c r="F41" s="358">
        <f>E41-D41</f>
        <v>0</v>
      </c>
      <c r="G41" s="359"/>
    </row>
    <row r="42" spans="1:7" ht="26.25" customHeight="1" hidden="1">
      <c r="A42" s="365" t="s">
        <v>773</v>
      </c>
      <c r="B42" s="356" t="s">
        <v>774</v>
      </c>
      <c r="C42" s="367">
        <f>SUM(C43:C44)</f>
        <v>298000</v>
      </c>
      <c r="D42" s="368">
        <f>SUM(D43:D44)</f>
        <v>338751</v>
      </c>
      <c r="E42" s="368">
        <f>SUM(E43:E44)</f>
        <v>338751</v>
      </c>
      <c r="F42" s="368">
        <f>SUM(F43:F44)</f>
        <v>0</v>
      </c>
      <c r="G42" s="369"/>
    </row>
    <row r="43" spans="1:7" ht="12.75" customHeight="1" hidden="1">
      <c r="A43" s="355"/>
      <c r="B43" s="356" t="s">
        <v>775</v>
      </c>
      <c r="C43" s="357">
        <v>258000</v>
      </c>
      <c r="D43" s="370">
        <v>321410</v>
      </c>
      <c r="E43" s="370">
        <v>321410</v>
      </c>
      <c r="F43" s="358">
        <f>E43-D43</f>
        <v>0</v>
      </c>
      <c r="G43" s="359"/>
    </row>
    <row r="44" spans="1:7" ht="15.75" customHeight="1" hidden="1">
      <c r="A44" s="371"/>
      <c r="B44" s="372" t="s">
        <v>776</v>
      </c>
      <c r="C44" s="373">
        <v>40000</v>
      </c>
      <c r="D44" s="374">
        <v>17341</v>
      </c>
      <c r="E44" s="374">
        <v>17341</v>
      </c>
      <c r="F44" s="374">
        <f>E44-D44</f>
        <v>0</v>
      </c>
      <c r="G44" s="375"/>
    </row>
    <row r="45" spans="1:7" ht="15.75" customHeight="1" thickBot="1">
      <c r="A45" s="376">
        <v>5</v>
      </c>
      <c r="B45" s="377" t="s">
        <v>777</v>
      </c>
      <c r="C45" s="378">
        <v>350339</v>
      </c>
      <c r="D45" s="379"/>
      <c r="E45" s="380"/>
      <c r="F45" s="380"/>
      <c r="G45" s="381"/>
    </row>
    <row r="46" spans="1:7" ht="26.25" customHeight="1" thickBot="1">
      <c r="A46" s="382">
        <v>6</v>
      </c>
      <c r="B46" s="383" t="s">
        <v>778</v>
      </c>
      <c r="C46" s="384">
        <v>3031126</v>
      </c>
      <c r="D46" s="385"/>
      <c r="E46" s="386"/>
      <c r="F46" s="386"/>
      <c r="G46" s="387"/>
    </row>
    <row r="47" spans="1:7" ht="13.5" thickBot="1">
      <c r="A47" s="382">
        <v>7</v>
      </c>
      <c r="B47" s="388" t="s">
        <v>779</v>
      </c>
      <c r="C47" s="389">
        <f>C46+C45-D18</f>
        <v>616468</v>
      </c>
      <c r="D47" s="385"/>
      <c r="E47" s="386"/>
      <c r="F47" s="386"/>
      <c r="G47" s="387"/>
    </row>
    <row r="52" spans="3:10" ht="12.75">
      <c r="C52" s="4" t="s">
        <v>783</v>
      </c>
      <c r="D52" s="42"/>
      <c r="E52" s="4"/>
      <c r="F52" s="4"/>
      <c r="G52" s="4"/>
      <c r="H52" s="4"/>
      <c r="I52" s="4"/>
      <c r="J52" s="4"/>
    </row>
    <row r="53" spans="3:10" ht="12.75">
      <c r="C53" s="4" t="s">
        <v>784</v>
      </c>
      <c r="D53" s="42"/>
      <c r="E53" s="4"/>
      <c r="F53" s="4"/>
      <c r="G53" s="4"/>
      <c r="H53" s="4"/>
      <c r="I53" s="4"/>
      <c r="J53" s="4"/>
    </row>
    <row r="54" spans="4:10" ht="12.75">
      <c r="D54" s="4"/>
      <c r="E54" s="4" t="s">
        <v>785</v>
      </c>
      <c r="F54" s="28"/>
      <c r="G54" s="28"/>
      <c r="H54" s="28"/>
      <c r="I54" s="28"/>
      <c r="J54" s="28"/>
    </row>
  </sheetData>
  <mergeCells count="5">
    <mergeCell ref="A10:G10"/>
    <mergeCell ref="A4:G4"/>
    <mergeCell ref="A6:G6"/>
    <mergeCell ref="A7:G7"/>
    <mergeCell ref="A9:G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00"/>
  <sheetViews>
    <sheetView tabSelected="1" zoomScale="75" zoomScaleNormal="75" workbookViewId="0" topLeftCell="A1">
      <selection activeCell="O303" sqref="O303"/>
    </sheetView>
  </sheetViews>
  <sheetFormatPr defaultColWidth="9.140625" defaultRowHeight="12.75"/>
  <cols>
    <col min="1" max="1" width="90.8515625" style="331" customWidth="1"/>
    <col min="2" max="2" width="12.7109375" style="331" hidden="1" customWidth="1"/>
    <col min="3" max="4" width="12.7109375" style="331" customWidth="1"/>
    <col min="5" max="5" width="12.7109375" style="331" hidden="1" customWidth="1"/>
    <col min="6" max="7" width="12.7109375" style="331" customWidth="1"/>
    <col min="8" max="8" width="12.7109375" style="331" hidden="1" customWidth="1"/>
    <col min="9" max="10" width="12.7109375" style="331" customWidth="1"/>
    <col min="11" max="11" width="12.7109375" style="331" hidden="1" customWidth="1"/>
    <col min="12" max="13" width="12.7109375" style="331" customWidth="1"/>
    <col min="14" max="14" width="12.7109375" style="331" hidden="1" customWidth="1"/>
    <col min="15" max="16" width="12.7109375" style="331" customWidth="1"/>
    <col min="17" max="17" width="12.7109375" style="331" hidden="1" customWidth="1"/>
    <col min="18" max="19" width="12.7109375" style="331" customWidth="1"/>
    <col min="20" max="16384" width="9.140625" style="331" customWidth="1"/>
  </cols>
  <sheetData>
    <row r="1" ht="15">
      <c r="P1" s="333" t="s">
        <v>514</v>
      </c>
    </row>
    <row r="2" spans="1:17" s="288" customFormat="1" ht="23.25">
      <c r="A2" s="288" t="s">
        <v>515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8:17" s="290" customFormat="1" ht="18"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1:19" s="298" customFormat="1" ht="14.25">
      <c r="A4" s="284" t="s">
        <v>516</v>
      </c>
      <c r="B4" s="292" t="s">
        <v>517</v>
      </c>
      <c r="C4" s="293" t="s">
        <v>518</v>
      </c>
      <c r="D4" s="294"/>
      <c r="E4" s="295"/>
      <c r="F4" s="295"/>
      <c r="G4" s="296"/>
      <c r="H4" s="295"/>
      <c r="I4" s="295"/>
      <c r="J4" s="296"/>
      <c r="K4" s="295"/>
      <c r="L4" s="295"/>
      <c r="M4" s="296"/>
      <c r="N4" s="295"/>
      <c r="O4" s="295"/>
      <c r="P4" s="296"/>
      <c r="Q4" s="295"/>
      <c r="R4" s="295"/>
      <c r="S4" s="297"/>
    </row>
    <row r="5" spans="1:19" s="304" customFormat="1" ht="12.75">
      <c r="A5" s="285"/>
      <c r="B5" s="299"/>
      <c r="C5" s="300" t="s">
        <v>519</v>
      </c>
      <c r="D5" s="301"/>
      <c r="E5" s="302"/>
      <c r="F5" s="303" t="s">
        <v>520</v>
      </c>
      <c r="G5" s="301"/>
      <c r="H5" s="302"/>
      <c r="I5" s="303" t="s">
        <v>521</v>
      </c>
      <c r="J5" s="301"/>
      <c r="K5" s="302"/>
      <c r="L5" s="303" t="s">
        <v>522</v>
      </c>
      <c r="M5" s="301"/>
      <c r="N5" s="302"/>
      <c r="O5" s="303" t="s">
        <v>523</v>
      </c>
      <c r="P5" s="301"/>
      <c r="Q5" s="287"/>
      <c r="R5" s="303" t="s">
        <v>524</v>
      </c>
      <c r="S5" s="301"/>
    </row>
    <row r="6" spans="1:19" s="304" customFormat="1" ht="15">
      <c r="A6" s="285"/>
      <c r="B6" s="305" t="s">
        <v>525</v>
      </c>
      <c r="C6" s="306" t="s">
        <v>526</v>
      </c>
      <c r="D6" s="307" t="s">
        <v>527</v>
      </c>
      <c r="E6" s="308" t="s">
        <v>525</v>
      </c>
      <c r="F6" s="306" t="s">
        <v>526</v>
      </c>
      <c r="G6" s="307" t="s">
        <v>527</v>
      </c>
      <c r="H6" s="308" t="s">
        <v>525</v>
      </c>
      <c r="I6" s="306" t="s">
        <v>526</v>
      </c>
      <c r="J6" s="307" t="s">
        <v>527</v>
      </c>
      <c r="K6" s="308" t="s">
        <v>525</v>
      </c>
      <c r="L6" s="306" t="s">
        <v>526</v>
      </c>
      <c r="M6" s="307" t="s">
        <v>527</v>
      </c>
      <c r="N6" s="306" t="s">
        <v>526</v>
      </c>
      <c r="O6" s="306" t="s">
        <v>526</v>
      </c>
      <c r="P6" s="307" t="s">
        <v>527</v>
      </c>
      <c r="Q6" s="308" t="s">
        <v>525</v>
      </c>
      <c r="R6" s="306" t="s">
        <v>526</v>
      </c>
      <c r="S6" s="307" t="s">
        <v>527</v>
      </c>
    </row>
    <row r="7" spans="1:19" s="304" customFormat="1" ht="14.25">
      <c r="A7" s="286">
        <v>1</v>
      </c>
      <c r="B7" s="309">
        <v>1</v>
      </c>
      <c r="C7" s="309">
        <v>2</v>
      </c>
      <c r="D7" s="310">
        <v>3</v>
      </c>
      <c r="E7" s="309">
        <v>1</v>
      </c>
      <c r="F7" s="309">
        <v>2</v>
      </c>
      <c r="G7" s="310">
        <v>3</v>
      </c>
      <c r="H7" s="309">
        <v>1</v>
      </c>
      <c r="I7" s="309">
        <v>2</v>
      </c>
      <c r="J7" s="310">
        <v>3</v>
      </c>
      <c r="K7" s="309">
        <v>1</v>
      </c>
      <c r="L7" s="309">
        <v>2</v>
      </c>
      <c r="M7" s="310">
        <v>3</v>
      </c>
      <c r="N7" s="309">
        <v>1</v>
      </c>
      <c r="O7" s="309">
        <v>2</v>
      </c>
      <c r="P7" s="310">
        <v>3</v>
      </c>
      <c r="Q7" s="309">
        <v>1</v>
      </c>
      <c r="R7" s="309">
        <v>2</v>
      </c>
      <c r="S7" s="310">
        <v>3</v>
      </c>
    </row>
    <row r="8" spans="1:19" s="313" customFormat="1" ht="15">
      <c r="A8" s="311" t="s">
        <v>312</v>
      </c>
      <c r="B8" s="312" t="e">
        <f aca="true" t="shared" si="0" ref="B8:D11">SUM(E8,H8,K8,N8,Q8)</f>
        <v>#REF!</v>
      </c>
      <c r="C8" s="312">
        <f t="shared" si="0"/>
        <v>8882360</v>
      </c>
      <c r="D8" s="312">
        <f t="shared" si="0"/>
        <v>4038066</v>
      </c>
      <c r="E8" s="312" t="e">
        <f aca="true" t="shared" si="1" ref="E8:S8">SUM(E9,E27,E257,E276)</f>
        <v>#REF!</v>
      </c>
      <c r="F8" s="312">
        <f t="shared" si="1"/>
        <v>815443</v>
      </c>
      <c r="G8" s="312">
        <f t="shared" si="1"/>
        <v>815355</v>
      </c>
      <c r="H8" s="312">
        <f t="shared" si="1"/>
        <v>0</v>
      </c>
      <c r="I8" s="312">
        <f t="shared" si="1"/>
        <v>922013</v>
      </c>
      <c r="J8" s="312">
        <f t="shared" si="1"/>
        <v>872333</v>
      </c>
      <c r="K8" s="312">
        <f t="shared" si="1"/>
        <v>0</v>
      </c>
      <c r="L8" s="312">
        <f t="shared" si="1"/>
        <v>937819</v>
      </c>
      <c r="M8" s="312">
        <f t="shared" si="1"/>
        <v>738602</v>
      </c>
      <c r="N8" s="312">
        <f t="shared" si="1"/>
        <v>0</v>
      </c>
      <c r="O8" s="312">
        <f t="shared" si="1"/>
        <v>4222923</v>
      </c>
      <c r="P8" s="312">
        <f t="shared" si="1"/>
        <v>1521776</v>
      </c>
      <c r="Q8" s="312">
        <f t="shared" si="1"/>
        <v>0</v>
      </c>
      <c r="R8" s="312">
        <f t="shared" si="1"/>
        <v>1984162</v>
      </c>
      <c r="S8" s="312">
        <f t="shared" si="1"/>
        <v>90000</v>
      </c>
    </row>
    <row r="9" spans="1:19" s="313" customFormat="1" ht="15">
      <c r="A9" s="314" t="s">
        <v>528</v>
      </c>
      <c r="B9" s="312" t="e">
        <f t="shared" si="0"/>
        <v>#REF!</v>
      </c>
      <c r="C9" s="312">
        <f t="shared" si="0"/>
        <v>456529</v>
      </c>
      <c r="D9" s="312">
        <f t="shared" si="0"/>
        <v>336344</v>
      </c>
      <c r="E9" s="312" t="e">
        <f aca="true" t="shared" si="2" ref="E9:S9">SUM(E10,E13,E23)</f>
        <v>#REF!</v>
      </c>
      <c r="F9" s="312">
        <f t="shared" si="2"/>
        <v>162943</v>
      </c>
      <c r="G9" s="312">
        <f t="shared" si="2"/>
        <v>162855</v>
      </c>
      <c r="H9" s="312">
        <f t="shared" si="2"/>
        <v>0</v>
      </c>
      <c r="I9" s="312">
        <f t="shared" si="2"/>
        <v>67600</v>
      </c>
      <c r="J9" s="312">
        <f t="shared" si="2"/>
        <v>67140</v>
      </c>
      <c r="K9" s="312">
        <f t="shared" si="2"/>
        <v>0</v>
      </c>
      <c r="L9" s="312">
        <f t="shared" si="2"/>
        <v>108023</v>
      </c>
      <c r="M9" s="312">
        <f t="shared" si="2"/>
        <v>106349</v>
      </c>
      <c r="N9" s="312">
        <f t="shared" si="2"/>
        <v>0</v>
      </c>
      <c r="O9" s="312">
        <f t="shared" si="2"/>
        <v>0</v>
      </c>
      <c r="P9" s="312">
        <f t="shared" si="2"/>
        <v>0</v>
      </c>
      <c r="Q9" s="312">
        <f t="shared" si="2"/>
        <v>0</v>
      </c>
      <c r="R9" s="312">
        <f t="shared" si="2"/>
        <v>117963</v>
      </c>
      <c r="S9" s="312">
        <f t="shared" si="2"/>
        <v>0</v>
      </c>
    </row>
    <row r="10" spans="1:19" s="313" customFormat="1" ht="15">
      <c r="A10" s="314" t="s">
        <v>529</v>
      </c>
      <c r="B10" s="312">
        <f t="shared" si="0"/>
        <v>0</v>
      </c>
      <c r="C10" s="312">
        <f t="shared" si="0"/>
        <v>7000</v>
      </c>
      <c r="D10" s="312">
        <f t="shared" si="0"/>
        <v>0</v>
      </c>
      <c r="E10" s="312">
        <f aca="true" t="shared" si="3" ref="E10:S11">SUM(E11)</f>
        <v>0</v>
      </c>
      <c r="F10" s="312">
        <f t="shared" si="3"/>
        <v>0</v>
      </c>
      <c r="G10" s="312">
        <f t="shared" si="3"/>
        <v>0</v>
      </c>
      <c r="H10" s="312">
        <f t="shared" si="3"/>
        <v>0</v>
      </c>
      <c r="I10" s="312">
        <f t="shared" si="3"/>
        <v>0</v>
      </c>
      <c r="J10" s="312">
        <f t="shared" si="3"/>
        <v>0</v>
      </c>
      <c r="K10" s="312">
        <f t="shared" si="3"/>
        <v>0</v>
      </c>
      <c r="L10" s="312">
        <f t="shared" si="3"/>
        <v>0</v>
      </c>
      <c r="M10" s="312">
        <f t="shared" si="3"/>
        <v>0</v>
      </c>
      <c r="N10" s="312">
        <f t="shared" si="3"/>
        <v>0</v>
      </c>
      <c r="O10" s="312">
        <f t="shared" si="3"/>
        <v>0</v>
      </c>
      <c r="P10" s="312">
        <f t="shared" si="3"/>
        <v>0</v>
      </c>
      <c r="Q10" s="312">
        <f t="shared" si="3"/>
        <v>0</v>
      </c>
      <c r="R10" s="312">
        <f t="shared" si="3"/>
        <v>7000</v>
      </c>
      <c r="S10" s="312">
        <f t="shared" si="3"/>
        <v>0</v>
      </c>
    </row>
    <row r="11" spans="1:19" s="313" customFormat="1" ht="15">
      <c r="A11" s="314" t="s">
        <v>530</v>
      </c>
      <c r="B11" s="312">
        <f t="shared" si="0"/>
        <v>0</v>
      </c>
      <c r="C11" s="312">
        <f t="shared" si="0"/>
        <v>7000</v>
      </c>
      <c r="D11" s="312">
        <f t="shared" si="0"/>
        <v>0</v>
      </c>
      <c r="E11" s="312">
        <f t="shared" si="3"/>
        <v>0</v>
      </c>
      <c r="F11" s="312">
        <f t="shared" si="3"/>
        <v>0</v>
      </c>
      <c r="G11" s="312">
        <f t="shared" si="3"/>
        <v>0</v>
      </c>
      <c r="H11" s="312">
        <f t="shared" si="3"/>
        <v>0</v>
      </c>
      <c r="I11" s="312">
        <f t="shared" si="3"/>
        <v>0</v>
      </c>
      <c r="J11" s="312">
        <f t="shared" si="3"/>
        <v>0</v>
      </c>
      <c r="K11" s="312">
        <f t="shared" si="3"/>
        <v>0</v>
      </c>
      <c r="L11" s="312">
        <f t="shared" si="3"/>
        <v>0</v>
      </c>
      <c r="M11" s="312">
        <f t="shared" si="3"/>
        <v>0</v>
      </c>
      <c r="N11" s="312">
        <f t="shared" si="3"/>
        <v>0</v>
      </c>
      <c r="O11" s="312">
        <f t="shared" si="3"/>
        <v>0</v>
      </c>
      <c r="P11" s="312">
        <f t="shared" si="3"/>
        <v>0</v>
      </c>
      <c r="Q11" s="312">
        <f t="shared" si="3"/>
        <v>0</v>
      </c>
      <c r="R11" s="312">
        <f t="shared" si="3"/>
        <v>7000</v>
      </c>
      <c r="S11" s="312">
        <f t="shared" si="3"/>
        <v>0</v>
      </c>
    </row>
    <row r="12" spans="1:19" s="313" customFormat="1" ht="15">
      <c r="A12" s="315" t="s">
        <v>531</v>
      </c>
      <c r="B12" s="316"/>
      <c r="C12" s="316">
        <v>7000</v>
      </c>
      <c r="D12" s="316">
        <f aca="true" t="shared" si="4" ref="D12:D34">SUM(G12,J12,M12,P12,S12)</f>
        <v>0</v>
      </c>
      <c r="E12" s="317">
        <v>0</v>
      </c>
      <c r="F12" s="318">
        <v>0</v>
      </c>
      <c r="G12" s="318">
        <v>0</v>
      </c>
      <c r="H12" s="317">
        <v>0</v>
      </c>
      <c r="I12" s="318">
        <v>0</v>
      </c>
      <c r="J12" s="318">
        <v>0</v>
      </c>
      <c r="K12" s="317">
        <v>0</v>
      </c>
      <c r="L12" s="316">
        <v>0</v>
      </c>
      <c r="M12" s="316">
        <v>0</v>
      </c>
      <c r="N12" s="317">
        <v>0</v>
      </c>
      <c r="O12" s="316">
        <v>0</v>
      </c>
      <c r="P12" s="316">
        <v>0</v>
      </c>
      <c r="Q12" s="317">
        <v>0</v>
      </c>
      <c r="R12" s="316">
        <v>7000</v>
      </c>
      <c r="S12" s="319">
        <v>0</v>
      </c>
    </row>
    <row r="13" spans="1:19" s="313" customFormat="1" ht="15">
      <c r="A13" s="314" t="s">
        <v>532</v>
      </c>
      <c r="B13" s="312" t="e">
        <f>SUM(E13,H13,K13,N13,Q13)</f>
        <v>#REF!</v>
      </c>
      <c r="C13" s="312">
        <f>SUM(F13,I13,L13,O13,R13)</f>
        <v>417218</v>
      </c>
      <c r="D13" s="312">
        <f t="shared" si="4"/>
        <v>319335</v>
      </c>
      <c r="E13" s="312" t="e">
        <f>SUM(H13,K13,N13,Q13,#REF!)</f>
        <v>#REF!</v>
      </c>
      <c r="F13" s="312">
        <f aca="true" t="shared" si="5" ref="F13:S13">SUM(F14)</f>
        <v>158143</v>
      </c>
      <c r="G13" s="312">
        <f t="shared" si="5"/>
        <v>158055</v>
      </c>
      <c r="H13" s="312">
        <f t="shared" si="5"/>
        <v>0</v>
      </c>
      <c r="I13" s="312">
        <f t="shared" si="5"/>
        <v>67600</v>
      </c>
      <c r="J13" s="312">
        <f t="shared" si="5"/>
        <v>67140</v>
      </c>
      <c r="K13" s="312">
        <f t="shared" si="5"/>
        <v>0</v>
      </c>
      <c r="L13" s="312">
        <f t="shared" si="5"/>
        <v>95812</v>
      </c>
      <c r="M13" s="312">
        <f t="shared" si="5"/>
        <v>94140</v>
      </c>
      <c r="N13" s="312">
        <f t="shared" si="5"/>
        <v>0</v>
      </c>
      <c r="O13" s="312">
        <f t="shared" si="5"/>
        <v>0</v>
      </c>
      <c r="P13" s="312">
        <f t="shared" si="5"/>
        <v>0</v>
      </c>
      <c r="Q13" s="312">
        <f t="shared" si="5"/>
        <v>0</v>
      </c>
      <c r="R13" s="312">
        <f t="shared" si="5"/>
        <v>95663</v>
      </c>
      <c r="S13" s="312">
        <f t="shared" si="5"/>
        <v>0</v>
      </c>
    </row>
    <row r="14" spans="1:19" s="313" customFormat="1" ht="15">
      <c r="A14" s="314" t="s">
        <v>530</v>
      </c>
      <c r="B14" s="312">
        <f>SUM(E14,H14,K14,N14,Q14)</f>
        <v>0</v>
      </c>
      <c r="C14" s="312">
        <f>SUM(F14,I14,L14,O14,R14)</f>
        <v>417218</v>
      </c>
      <c r="D14" s="312">
        <f t="shared" si="4"/>
        <v>319335</v>
      </c>
      <c r="E14" s="312">
        <f aca="true" t="shared" si="6" ref="E14:S14">SUM(E15,E16,E17,E18,E19,E20,E21,E22)</f>
        <v>0</v>
      </c>
      <c r="F14" s="312">
        <f t="shared" si="6"/>
        <v>158143</v>
      </c>
      <c r="G14" s="312">
        <f t="shared" si="6"/>
        <v>158055</v>
      </c>
      <c r="H14" s="312">
        <f t="shared" si="6"/>
        <v>0</v>
      </c>
      <c r="I14" s="312">
        <f t="shared" si="6"/>
        <v>67600</v>
      </c>
      <c r="J14" s="312">
        <f t="shared" si="6"/>
        <v>67140</v>
      </c>
      <c r="K14" s="312">
        <f t="shared" si="6"/>
        <v>0</v>
      </c>
      <c r="L14" s="312">
        <f t="shared" si="6"/>
        <v>95812</v>
      </c>
      <c r="M14" s="312">
        <f t="shared" si="6"/>
        <v>94140</v>
      </c>
      <c r="N14" s="312">
        <f t="shared" si="6"/>
        <v>0</v>
      </c>
      <c r="O14" s="312">
        <f t="shared" si="6"/>
        <v>0</v>
      </c>
      <c r="P14" s="312">
        <f t="shared" si="6"/>
        <v>0</v>
      </c>
      <c r="Q14" s="312">
        <f t="shared" si="6"/>
        <v>0</v>
      </c>
      <c r="R14" s="312">
        <f t="shared" si="6"/>
        <v>95663</v>
      </c>
      <c r="S14" s="312">
        <f t="shared" si="6"/>
        <v>0</v>
      </c>
    </row>
    <row r="15" spans="1:19" s="313" customFormat="1" ht="15">
      <c r="A15" s="315" t="s">
        <v>533</v>
      </c>
      <c r="B15" s="316"/>
      <c r="C15" s="316">
        <v>33500</v>
      </c>
      <c r="D15" s="316">
        <f t="shared" si="4"/>
        <v>0</v>
      </c>
      <c r="E15" s="317">
        <v>0</v>
      </c>
      <c r="F15" s="318">
        <v>0</v>
      </c>
      <c r="G15" s="318">
        <v>0</v>
      </c>
      <c r="H15" s="317">
        <v>0</v>
      </c>
      <c r="I15" s="318">
        <v>0</v>
      </c>
      <c r="J15" s="318">
        <v>0</v>
      </c>
      <c r="K15" s="317">
        <v>0</v>
      </c>
      <c r="L15" s="316">
        <v>0</v>
      </c>
      <c r="M15" s="316">
        <v>0</v>
      </c>
      <c r="N15" s="317">
        <v>0</v>
      </c>
      <c r="O15" s="316">
        <v>0</v>
      </c>
      <c r="P15" s="316">
        <v>0</v>
      </c>
      <c r="Q15" s="317">
        <v>0</v>
      </c>
      <c r="R15" s="316">
        <v>33500</v>
      </c>
      <c r="S15" s="319">
        <v>0</v>
      </c>
    </row>
    <row r="16" spans="1:19" s="313" customFormat="1" ht="15">
      <c r="A16" s="320" t="s">
        <v>534</v>
      </c>
      <c r="B16" s="316"/>
      <c r="C16" s="316">
        <v>164077</v>
      </c>
      <c r="D16" s="316">
        <f t="shared" si="4"/>
        <v>150450</v>
      </c>
      <c r="E16" s="317">
        <v>0</v>
      </c>
      <c r="F16" s="318">
        <v>58096</v>
      </c>
      <c r="G16" s="319">
        <v>58096</v>
      </c>
      <c r="H16" s="317">
        <v>0</v>
      </c>
      <c r="I16" s="318">
        <v>36000</v>
      </c>
      <c r="J16" s="319">
        <v>35955</v>
      </c>
      <c r="K16" s="317">
        <v>0</v>
      </c>
      <c r="L16" s="316">
        <v>57981</v>
      </c>
      <c r="M16" s="319">
        <v>56399</v>
      </c>
      <c r="N16" s="317">
        <v>0</v>
      </c>
      <c r="O16" s="316">
        <v>0</v>
      </c>
      <c r="P16" s="316">
        <v>0</v>
      </c>
      <c r="Q16" s="317">
        <v>0</v>
      </c>
      <c r="R16" s="316">
        <v>12000</v>
      </c>
      <c r="S16" s="319">
        <v>0</v>
      </c>
    </row>
    <row r="17" spans="1:19" s="313" customFormat="1" ht="15">
      <c r="A17" s="320" t="s">
        <v>535</v>
      </c>
      <c r="B17" s="316"/>
      <c r="C17" s="316">
        <v>44000</v>
      </c>
      <c r="D17" s="316">
        <f t="shared" si="4"/>
        <v>43880</v>
      </c>
      <c r="E17" s="317">
        <v>0</v>
      </c>
      <c r="F17" s="318">
        <v>34000</v>
      </c>
      <c r="G17" s="319">
        <v>33945</v>
      </c>
      <c r="H17" s="317">
        <v>0</v>
      </c>
      <c r="I17" s="318">
        <v>0</v>
      </c>
      <c r="J17" s="318">
        <v>0</v>
      </c>
      <c r="K17" s="317">
        <v>0</v>
      </c>
      <c r="L17" s="316">
        <v>10000</v>
      </c>
      <c r="M17" s="319">
        <v>9935</v>
      </c>
      <c r="N17" s="317">
        <v>0</v>
      </c>
      <c r="O17" s="316">
        <v>0</v>
      </c>
      <c r="P17" s="316">
        <v>0</v>
      </c>
      <c r="Q17" s="317">
        <v>0</v>
      </c>
      <c r="R17" s="316">
        <v>0</v>
      </c>
      <c r="S17" s="316">
        <v>0</v>
      </c>
    </row>
    <row r="18" spans="1:19" s="313" customFormat="1" ht="15">
      <c r="A18" s="320" t="s">
        <v>536</v>
      </c>
      <c r="B18" s="316"/>
      <c r="C18" s="316">
        <v>27927</v>
      </c>
      <c r="D18" s="316">
        <f t="shared" si="4"/>
        <v>27908</v>
      </c>
      <c r="E18" s="317">
        <v>0</v>
      </c>
      <c r="F18" s="318">
        <v>19467</v>
      </c>
      <c r="G18" s="319">
        <v>19448</v>
      </c>
      <c r="H18" s="317">
        <v>0</v>
      </c>
      <c r="I18" s="318">
        <v>0</v>
      </c>
      <c r="J18" s="318">
        <v>0</v>
      </c>
      <c r="K18" s="317">
        <v>0</v>
      </c>
      <c r="L18" s="316">
        <v>8460</v>
      </c>
      <c r="M18" s="319">
        <v>8460</v>
      </c>
      <c r="N18" s="317">
        <v>0</v>
      </c>
      <c r="O18" s="316">
        <v>0</v>
      </c>
      <c r="P18" s="316">
        <v>0</v>
      </c>
      <c r="Q18" s="317">
        <v>0</v>
      </c>
      <c r="R18" s="316">
        <v>0</v>
      </c>
      <c r="S18" s="316">
        <v>0</v>
      </c>
    </row>
    <row r="19" spans="1:19" s="313" customFormat="1" ht="15">
      <c r="A19" s="320" t="s">
        <v>537</v>
      </c>
      <c r="B19" s="316"/>
      <c r="C19" s="316">
        <v>41280</v>
      </c>
      <c r="D19" s="316">
        <f t="shared" si="4"/>
        <v>41241</v>
      </c>
      <c r="E19" s="317">
        <v>0</v>
      </c>
      <c r="F19" s="318">
        <v>38580</v>
      </c>
      <c r="G19" s="319">
        <v>38566</v>
      </c>
      <c r="H19" s="317">
        <v>0</v>
      </c>
      <c r="I19" s="318">
        <v>0</v>
      </c>
      <c r="J19" s="318">
        <v>0</v>
      </c>
      <c r="K19" s="317">
        <v>0</v>
      </c>
      <c r="L19" s="316">
        <v>2700</v>
      </c>
      <c r="M19" s="319">
        <v>2675</v>
      </c>
      <c r="N19" s="317">
        <v>0</v>
      </c>
      <c r="O19" s="316">
        <v>0</v>
      </c>
      <c r="P19" s="316">
        <v>0</v>
      </c>
      <c r="Q19" s="317">
        <v>0</v>
      </c>
      <c r="R19" s="316">
        <v>0</v>
      </c>
      <c r="S19" s="316">
        <v>0</v>
      </c>
    </row>
    <row r="20" spans="1:19" s="313" customFormat="1" ht="15">
      <c r="A20" s="315" t="s">
        <v>538</v>
      </c>
      <c r="B20" s="316"/>
      <c r="C20" s="316">
        <v>66763</v>
      </c>
      <c r="D20" s="316">
        <f t="shared" si="4"/>
        <v>16586</v>
      </c>
      <c r="E20" s="317">
        <v>0</v>
      </c>
      <c r="F20" s="318">
        <v>0</v>
      </c>
      <c r="G20" s="318">
        <v>0</v>
      </c>
      <c r="H20" s="317">
        <v>0</v>
      </c>
      <c r="I20" s="318">
        <v>16600</v>
      </c>
      <c r="J20" s="319">
        <v>16586</v>
      </c>
      <c r="K20" s="317">
        <v>0</v>
      </c>
      <c r="L20" s="316">
        <v>0</v>
      </c>
      <c r="M20" s="316">
        <v>0</v>
      </c>
      <c r="N20" s="317">
        <v>0</v>
      </c>
      <c r="O20" s="316">
        <v>0</v>
      </c>
      <c r="P20" s="316">
        <v>0</v>
      </c>
      <c r="Q20" s="317">
        <v>0</v>
      </c>
      <c r="R20" s="316">
        <v>50163</v>
      </c>
      <c r="S20" s="319">
        <v>0</v>
      </c>
    </row>
    <row r="21" spans="1:19" s="313" customFormat="1" ht="15">
      <c r="A21" s="315" t="s">
        <v>539</v>
      </c>
      <c r="B21" s="316"/>
      <c r="C21" s="316">
        <v>23000</v>
      </c>
      <c r="D21" s="316">
        <f t="shared" si="4"/>
        <v>22599</v>
      </c>
      <c r="E21" s="317">
        <v>0</v>
      </c>
      <c r="F21" s="318">
        <v>8000</v>
      </c>
      <c r="G21" s="319">
        <v>8000</v>
      </c>
      <c r="H21" s="317">
        <v>0</v>
      </c>
      <c r="I21" s="318">
        <v>15000</v>
      </c>
      <c r="J21" s="319">
        <v>14599</v>
      </c>
      <c r="K21" s="317">
        <v>0</v>
      </c>
      <c r="L21" s="316">
        <v>0</v>
      </c>
      <c r="M21" s="316">
        <v>0</v>
      </c>
      <c r="N21" s="317">
        <v>0</v>
      </c>
      <c r="O21" s="316">
        <v>0</v>
      </c>
      <c r="P21" s="316">
        <v>0</v>
      </c>
      <c r="Q21" s="317">
        <v>0</v>
      </c>
      <c r="R21" s="316">
        <v>0</v>
      </c>
      <c r="S21" s="316">
        <v>0</v>
      </c>
    </row>
    <row r="22" spans="1:19" s="313" customFormat="1" ht="15">
      <c r="A22" s="320" t="s">
        <v>540</v>
      </c>
      <c r="B22" s="316"/>
      <c r="C22" s="316">
        <v>16671</v>
      </c>
      <c r="D22" s="316">
        <f t="shared" si="4"/>
        <v>16671</v>
      </c>
      <c r="E22" s="317">
        <v>0</v>
      </c>
      <c r="F22" s="318">
        <v>0</v>
      </c>
      <c r="G22" s="318">
        <v>0</v>
      </c>
      <c r="H22" s="317">
        <v>0</v>
      </c>
      <c r="I22" s="318">
        <v>0</v>
      </c>
      <c r="J22" s="318">
        <v>0</v>
      </c>
      <c r="K22" s="317">
        <v>0</v>
      </c>
      <c r="L22" s="316">
        <v>16671</v>
      </c>
      <c r="M22" s="319">
        <v>16671</v>
      </c>
      <c r="N22" s="317">
        <v>0</v>
      </c>
      <c r="O22" s="316">
        <v>0</v>
      </c>
      <c r="P22" s="316">
        <v>0</v>
      </c>
      <c r="Q22" s="317">
        <v>0</v>
      </c>
      <c r="R22" s="316">
        <v>0</v>
      </c>
      <c r="S22" s="316">
        <v>0</v>
      </c>
    </row>
    <row r="23" spans="1:19" s="313" customFormat="1" ht="15">
      <c r="A23" s="314" t="s">
        <v>541</v>
      </c>
      <c r="B23" s="312">
        <f>SUM(E23,H23,K23,N23,Q23)</f>
        <v>0</v>
      </c>
      <c r="C23" s="312">
        <f>SUM(F23,I23,L23,O23,R23)</f>
        <v>32311</v>
      </c>
      <c r="D23" s="312">
        <f t="shared" si="4"/>
        <v>17009</v>
      </c>
      <c r="E23" s="312">
        <f aca="true" t="shared" si="7" ref="E23:J23">SUM(E26)</f>
        <v>0</v>
      </c>
      <c r="F23" s="312">
        <f t="shared" si="7"/>
        <v>4800</v>
      </c>
      <c r="G23" s="312">
        <f t="shared" si="7"/>
        <v>4800</v>
      </c>
      <c r="H23" s="312">
        <f t="shared" si="7"/>
        <v>0</v>
      </c>
      <c r="I23" s="312">
        <f t="shared" si="7"/>
        <v>0</v>
      </c>
      <c r="J23" s="312">
        <f t="shared" si="7"/>
        <v>0</v>
      </c>
      <c r="K23" s="312">
        <f aca="true" t="shared" si="8" ref="K23:S23">SUM(K24)</f>
        <v>0</v>
      </c>
      <c r="L23" s="312">
        <f t="shared" si="8"/>
        <v>12211</v>
      </c>
      <c r="M23" s="312">
        <f t="shared" si="8"/>
        <v>12209</v>
      </c>
      <c r="N23" s="312">
        <f t="shared" si="8"/>
        <v>0</v>
      </c>
      <c r="O23" s="312">
        <f t="shared" si="8"/>
        <v>0</v>
      </c>
      <c r="P23" s="312">
        <f t="shared" si="8"/>
        <v>0</v>
      </c>
      <c r="Q23" s="312">
        <f t="shared" si="8"/>
        <v>0</v>
      </c>
      <c r="R23" s="312">
        <f t="shared" si="8"/>
        <v>15300</v>
      </c>
      <c r="S23" s="312">
        <f t="shared" si="8"/>
        <v>0</v>
      </c>
    </row>
    <row r="24" spans="1:19" s="313" customFormat="1" ht="15">
      <c r="A24" s="314" t="s">
        <v>530</v>
      </c>
      <c r="B24" s="312">
        <f>SUM(E24,H24,K24,N24,Q24)</f>
        <v>0</v>
      </c>
      <c r="C24" s="312">
        <f>SUM(F24,I24,L24,O24,R24)</f>
        <v>32311</v>
      </c>
      <c r="D24" s="312">
        <f t="shared" si="4"/>
        <v>17009</v>
      </c>
      <c r="E24" s="312">
        <f aca="true" t="shared" si="9" ref="E24:J24">SUM(E26)</f>
        <v>0</v>
      </c>
      <c r="F24" s="312">
        <f t="shared" si="9"/>
        <v>4800</v>
      </c>
      <c r="G24" s="312">
        <f t="shared" si="9"/>
        <v>4800</v>
      </c>
      <c r="H24" s="312">
        <f t="shared" si="9"/>
        <v>0</v>
      </c>
      <c r="I24" s="312">
        <f t="shared" si="9"/>
        <v>0</v>
      </c>
      <c r="J24" s="312">
        <f t="shared" si="9"/>
        <v>0</v>
      </c>
      <c r="K24" s="312">
        <f aca="true" t="shared" si="10" ref="K24:S24">SUM(K25,K26)</f>
        <v>0</v>
      </c>
      <c r="L24" s="312">
        <f t="shared" si="10"/>
        <v>12211</v>
      </c>
      <c r="M24" s="312">
        <f t="shared" si="10"/>
        <v>12209</v>
      </c>
      <c r="N24" s="312">
        <f t="shared" si="10"/>
        <v>0</v>
      </c>
      <c r="O24" s="312">
        <f t="shared" si="10"/>
        <v>0</v>
      </c>
      <c r="P24" s="312">
        <f t="shared" si="10"/>
        <v>0</v>
      </c>
      <c r="Q24" s="312">
        <f t="shared" si="10"/>
        <v>0</v>
      </c>
      <c r="R24" s="312">
        <f t="shared" si="10"/>
        <v>15300</v>
      </c>
      <c r="S24" s="312">
        <f t="shared" si="10"/>
        <v>0</v>
      </c>
    </row>
    <row r="25" spans="1:19" s="313" customFormat="1" ht="15">
      <c r="A25" s="315" t="s">
        <v>542</v>
      </c>
      <c r="B25" s="316"/>
      <c r="C25" s="316">
        <v>15300</v>
      </c>
      <c r="D25" s="316">
        <f t="shared" si="4"/>
        <v>0</v>
      </c>
      <c r="E25" s="317">
        <v>0</v>
      </c>
      <c r="F25" s="318">
        <v>0</v>
      </c>
      <c r="G25" s="318">
        <v>0</v>
      </c>
      <c r="H25" s="317">
        <v>0</v>
      </c>
      <c r="I25" s="318">
        <v>0</v>
      </c>
      <c r="J25" s="318">
        <v>0</v>
      </c>
      <c r="K25" s="317">
        <v>0</v>
      </c>
      <c r="L25" s="316">
        <v>0</v>
      </c>
      <c r="M25" s="316">
        <v>0</v>
      </c>
      <c r="N25" s="316">
        <v>0</v>
      </c>
      <c r="O25" s="316">
        <v>0</v>
      </c>
      <c r="P25" s="316">
        <v>0</v>
      </c>
      <c r="Q25" s="317">
        <v>0</v>
      </c>
      <c r="R25" s="316">
        <v>15300</v>
      </c>
      <c r="S25" s="319">
        <v>0</v>
      </c>
    </row>
    <row r="26" spans="1:19" s="313" customFormat="1" ht="15">
      <c r="A26" s="315" t="s">
        <v>543</v>
      </c>
      <c r="B26" s="316"/>
      <c r="C26" s="316">
        <v>17011</v>
      </c>
      <c r="D26" s="316">
        <f t="shared" si="4"/>
        <v>17009</v>
      </c>
      <c r="E26" s="317">
        <v>0</v>
      </c>
      <c r="F26" s="318">
        <v>4800</v>
      </c>
      <c r="G26" s="319">
        <v>4800</v>
      </c>
      <c r="H26" s="317">
        <v>0</v>
      </c>
      <c r="I26" s="318">
        <v>0</v>
      </c>
      <c r="J26" s="318">
        <v>0</v>
      </c>
      <c r="K26" s="317">
        <v>0</v>
      </c>
      <c r="L26" s="316">
        <v>12211</v>
      </c>
      <c r="M26" s="319">
        <v>12209</v>
      </c>
      <c r="N26" s="317">
        <v>0</v>
      </c>
      <c r="O26" s="316">
        <v>0</v>
      </c>
      <c r="P26" s="316">
        <v>0</v>
      </c>
      <c r="Q26" s="317">
        <v>0</v>
      </c>
      <c r="R26" s="316">
        <v>0</v>
      </c>
      <c r="S26" s="316">
        <v>0</v>
      </c>
    </row>
    <row r="27" spans="1:19" s="313" customFormat="1" ht="15">
      <c r="A27" s="314" t="s">
        <v>544</v>
      </c>
      <c r="B27" s="312" t="e">
        <f>SUM(E27,H27,K27,N27,Q27)</f>
        <v>#REF!</v>
      </c>
      <c r="C27" s="312">
        <f>SUM(F27,I27,L27,O27,R27)</f>
        <v>7576397</v>
      </c>
      <c r="D27" s="312">
        <f t="shared" si="4"/>
        <v>2973673</v>
      </c>
      <c r="E27" s="321" t="e">
        <f aca="true" t="shared" si="11" ref="E27:S27">SUM(E28,E74,E99,E104,E109,E241)</f>
        <v>#REF!</v>
      </c>
      <c r="F27" s="321">
        <f t="shared" si="11"/>
        <v>175000</v>
      </c>
      <c r="G27" s="321">
        <f t="shared" si="11"/>
        <v>175000</v>
      </c>
      <c r="H27" s="321">
        <f t="shared" si="11"/>
        <v>0</v>
      </c>
      <c r="I27" s="321">
        <f t="shared" si="11"/>
        <v>653579</v>
      </c>
      <c r="J27" s="321">
        <f t="shared" si="11"/>
        <v>617466</v>
      </c>
      <c r="K27" s="321">
        <f t="shared" si="11"/>
        <v>0</v>
      </c>
      <c r="L27" s="321">
        <f t="shared" si="11"/>
        <v>766196</v>
      </c>
      <c r="M27" s="321">
        <f t="shared" si="11"/>
        <v>569431</v>
      </c>
      <c r="N27" s="321">
        <f t="shared" si="11"/>
        <v>0</v>
      </c>
      <c r="O27" s="321">
        <f t="shared" si="11"/>
        <v>4222923</v>
      </c>
      <c r="P27" s="321">
        <f t="shared" si="11"/>
        <v>1521776</v>
      </c>
      <c r="Q27" s="321">
        <f t="shared" si="11"/>
        <v>0</v>
      </c>
      <c r="R27" s="321">
        <f t="shared" si="11"/>
        <v>1758699</v>
      </c>
      <c r="S27" s="321">
        <f t="shared" si="11"/>
        <v>90000</v>
      </c>
    </row>
    <row r="28" spans="1:19" s="313" customFormat="1" ht="15">
      <c r="A28" s="314" t="s">
        <v>529</v>
      </c>
      <c r="B28" s="312" t="e">
        <f>SUM(E28,H28,K28,N28,Q28)</f>
        <v>#REF!</v>
      </c>
      <c r="C28" s="312">
        <f>SUM(F28,I28,L28,O28,R28)</f>
        <v>331113</v>
      </c>
      <c r="D28" s="312">
        <f t="shared" si="4"/>
        <v>217574</v>
      </c>
      <c r="E28" s="321" t="e">
        <f aca="true" t="shared" si="12" ref="E28:S28">SUM(E29,E30,E32,E34)</f>
        <v>#REF!</v>
      </c>
      <c r="F28" s="321">
        <f t="shared" si="12"/>
        <v>27654</v>
      </c>
      <c r="G28" s="321">
        <f t="shared" si="12"/>
        <v>27654</v>
      </c>
      <c r="H28" s="321">
        <f t="shared" si="12"/>
        <v>0</v>
      </c>
      <c r="I28" s="321">
        <f t="shared" si="12"/>
        <v>54319</v>
      </c>
      <c r="J28" s="321">
        <f t="shared" si="12"/>
        <v>53698</v>
      </c>
      <c r="K28" s="321">
        <f t="shared" si="12"/>
        <v>0</v>
      </c>
      <c r="L28" s="321">
        <f t="shared" si="12"/>
        <v>139000</v>
      </c>
      <c r="M28" s="321">
        <f t="shared" si="12"/>
        <v>136222</v>
      </c>
      <c r="N28" s="321">
        <f t="shared" si="12"/>
        <v>0</v>
      </c>
      <c r="O28" s="321">
        <f t="shared" si="12"/>
        <v>0</v>
      </c>
      <c r="P28" s="321">
        <f t="shared" si="12"/>
        <v>0</v>
      </c>
      <c r="Q28" s="321">
        <f t="shared" si="12"/>
        <v>0</v>
      </c>
      <c r="R28" s="321">
        <f t="shared" si="12"/>
        <v>110140</v>
      </c>
      <c r="S28" s="321">
        <f t="shared" si="12"/>
        <v>0</v>
      </c>
    </row>
    <row r="29" spans="1:19" s="313" customFormat="1" ht="15">
      <c r="A29" s="315" t="s">
        <v>545</v>
      </c>
      <c r="B29" s="316"/>
      <c r="C29" s="316">
        <v>20000</v>
      </c>
      <c r="D29" s="316">
        <f t="shared" si="4"/>
        <v>18159</v>
      </c>
      <c r="E29" s="317">
        <v>0</v>
      </c>
      <c r="F29" s="318">
        <v>15000</v>
      </c>
      <c r="G29" s="319">
        <v>15000</v>
      </c>
      <c r="H29" s="317">
        <v>0</v>
      </c>
      <c r="I29" s="318">
        <v>0</v>
      </c>
      <c r="J29" s="318">
        <v>0</v>
      </c>
      <c r="K29" s="317">
        <v>0</v>
      </c>
      <c r="L29" s="316">
        <v>5000</v>
      </c>
      <c r="M29" s="319">
        <v>3159</v>
      </c>
      <c r="N29" s="317">
        <v>0</v>
      </c>
      <c r="O29" s="316">
        <v>0</v>
      </c>
      <c r="P29" s="316">
        <v>0</v>
      </c>
      <c r="Q29" s="317">
        <v>0</v>
      </c>
      <c r="R29" s="316">
        <v>0</v>
      </c>
      <c r="S29" s="316">
        <v>0</v>
      </c>
    </row>
    <row r="30" spans="1:19" s="304" customFormat="1" ht="15">
      <c r="A30" s="314" t="s">
        <v>546</v>
      </c>
      <c r="B30" s="312">
        <f>SUM(E30,H30,K30,N30,Q30)</f>
        <v>0</v>
      </c>
      <c r="C30" s="312">
        <f>SUM(F30,I30,L30,O30,R30)</f>
        <v>50000</v>
      </c>
      <c r="D30" s="312">
        <f t="shared" si="4"/>
        <v>0</v>
      </c>
      <c r="E30" s="321">
        <f aca="true" t="shared" si="13" ref="E30:S30">SUM(E31)</f>
        <v>0</v>
      </c>
      <c r="F30" s="321">
        <f t="shared" si="13"/>
        <v>0</v>
      </c>
      <c r="G30" s="321">
        <f t="shared" si="13"/>
        <v>0</v>
      </c>
      <c r="H30" s="321">
        <f t="shared" si="13"/>
        <v>0</v>
      </c>
      <c r="I30" s="321">
        <f t="shared" si="13"/>
        <v>0</v>
      </c>
      <c r="J30" s="321">
        <f t="shared" si="13"/>
        <v>0</v>
      </c>
      <c r="K30" s="321">
        <f t="shared" si="13"/>
        <v>0</v>
      </c>
      <c r="L30" s="321">
        <f t="shared" si="13"/>
        <v>0</v>
      </c>
      <c r="M30" s="321">
        <f t="shared" si="13"/>
        <v>0</v>
      </c>
      <c r="N30" s="321">
        <f t="shared" si="13"/>
        <v>0</v>
      </c>
      <c r="O30" s="321">
        <f t="shared" si="13"/>
        <v>0</v>
      </c>
      <c r="P30" s="321">
        <f t="shared" si="13"/>
        <v>0</v>
      </c>
      <c r="Q30" s="321">
        <f t="shared" si="13"/>
        <v>0</v>
      </c>
      <c r="R30" s="321">
        <f t="shared" si="13"/>
        <v>50000</v>
      </c>
      <c r="S30" s="321">
        <f t="shared" si="13"/>
        <v>0</v>
      </c>
    </row>
    <row r="31" spans="1:19" s="313" customFormat="1" ht="15">
      <c r="A31" s="315" t="s">
        <v>547</v>
      </c>
      <c r="B31" s="316"/>
      <c r="C31" s="316">
        <v>50000</v>
      </c>
      <c r="D31" s="316">
        <f t="shared" si="4"/>
        <v>0</v>
      </c>
      <c r="E31" s="317">
        <v>0</v>
      </c>
      <c r="F31" s="318">
        <v>0</v>
      </c>
      <c r="G31" s="318">
        <v>0</v>
      </c>
      <c r="H31" s="317">
        <v>0</v>
      </c>
      <c r="I31" s="318">
        <v>0</v>
      </c>
      <c r="J31" s="318">
        <v>0</v>
      </c>
      <c r="K31" s="317">
        <v>0</v>
      </c>
      <c r="L31" s="316">
        <v>0</v>
      </c>
      <c r="M31" s="316">
        <v>0</v>
      </c>
      <c r="N31" s="317">
        <v>0</v>
      </c>
      <c r="O31" s="316">
        <v>0</v>
      </c>
      <c r="P31" s="316">
        <v>0</v>
      </c>
      <c r="Q31" s="317">
        <v>0</v>
      </c>
      <c r="R31" s="316">
        <v>50000</v>
      </c>
      <c r="S31" s="319">
        <v>0</v>
      </c>
    </row>
    <row r="32" spans="1:19" s="304" customFormat="1" ht="15">
      <c r="A32" s="314" t="s">
        <v>548</v>
      </c>
      <c r="B32" s="312" t="e">
        <f>SUM(E32,H32,K32,N32,Q32)</f>
        <v>#REF!</v>
      </c>
      <c r="C32" s="312">
        <f>SUM(F32,I32,L32,O32,R32)</f>
        <v>12654</v>
      </c>
      <c r="D32" s="312">
        <f t="shared" si="4"/>
        <v>12654</v>
      </c>
      <c r="E32" s="312" t="e">
        <f>SUM(H32,K32,N32,Q32,#REF!)</f>
        <v>#REF!</v>
      </c>
      <c r="F32" s="321">
        <f aca="true" t="shared" si="14" ref="F32:S32">SUM(F33)</f>
        <v>12654</v>
      </c>
      <c r="G32" s="321">
        <f t="shared" si="14"/>
        <v>12654</v>
      </c>
      <c r="H32" s="321">
        <f t="shared" si="14"/>
        <v>0</v>
      </c>
      <c r="I32" s="321">
        <f t="shared" si="14"/>
        <v>0</v>
      </c>
      <c r="J32" s="321">
        <f t="shared" si="14"/>
        <v>0</v>
      </c>
      <c r="K32" s="321">
        <f t="shared" si="14"/>
        <v>0</v>
      </c>
      <c r="L32" s="321">
        <f t="shared" si="14"/>
        <v>0</v>
      </c>
      <c r="M32" s="321">
        <f t="shared" si="14"/>
        <v>0</v>
      </c>
      <c r="N32" s="321">
        <f t="shared" si="14"/>
        <v>0</v>
      </c>
      <c r="O32" s="321">
        <f t="shared" si="14"/>
        <v>0</v>
      </c>
      <c r="P32" s="321">
        <f t="shared" si="14"/>
        <v>0</v>
      </c>
      <c r="Q32" s="321">
        <f t="shared" si="14"/>
        <v>0</v>
      </c>
      <c r="R32" s="321">
        <f t="shared" si="14"/>
        <v>0</v>
      </c>
      <c r="S32" s="321">
        <f t="shared" si="14"/>
        <v>0</v>
      </c>
    </row>
    <row r="33" spans="1:19" s="313" customFormat="1" ht="15">
      <c r="A33" s="315" t="s">
        <v>549</v>
      </c>
      <c r="B33" s="316"/>
      <c r="C33" s="316">
        <v>12654</v>
      </c>
      <c r="D33" s="316">
        <f t="shared" si="4"/>
        <v>12654</v>
      </c>
      <c r="E33" s="317">
        <v>0</v>
      </c>
      <c r="F33" s="318">
        <v>12654</v>
      </c>
      <c r="G33" s="319">
        <v>12654</v>
      </c>
      <c r="H33" s="317">
        <v>0</v>
      </c>
      <c r="I33" s="318">
        <v>0</v>
      </c>
      <c r="J33" s="318">
        <v>0</v>
      </c>
      <c r="K33" s="317">
        <v>0</v>
      </c>
      <c r="L33" s="316">
        <v>0</v>
      </c>
      <c r="M33" s="316">
        <v>0</v>
      </c>
      <c r="N33" s="316">
        <v>0</v>
      </c>
      <c r="O33" s="316">
        <v>0</v>
      </c>
      <c r="P33" s="316">
        <v>0</v>
      </c>
      <c r="Q33" s="317">
        <v>0</v>
      </c>
      <c r="R33" s="316">
        <v>0</v>
      </c>
      <c r="S33" s="316">
        <v>0</v>
      </c>
    </row>
    <row r="34" spans="1:19" s="313" customFormat="1" ht="15">
      <c r="A34" s="314" t="s">
        <v>550</v>
      </c>
      <c r="B34" s="312">
        <f>SUM(E34,H34,K34,N34,Q34)</f>
        <v>0</v>
      </c>
      <c r="C34" s="312">
        <f>SUM(F34,I34,L34,O34,R34)</f>
        <v>248459</v>
      </c>
      <c r="D34" s="312">
        <f t="shared" si="4"/>
        <v>186761</v>
      </c>
      <c r="E34" s="321">
        <f aca="true" t="shared" si="15" ref="E34:S34">SUM(E48,E49,E50,E51,E52)</f>
        <v>0</v>
      </c>
      <c r="F34" s="321">
        <f t="shared" si="15"/>
        <v>0</v>
      </c>
      <c r="G34" s="321">
        <f t="shared" si="15"/>
        <v>0</v>
      </c>
      <c r="H34" s="321">
        <f t="shared" si="15"/>
        <v>0</v>
      </c>
      <c r="I34" s="321">
        <f t="shared" si="15"/>
        <v>54319</v>
      </c>
      <c r="J34" s="321">
        <f t="shared" si="15"/>
        <v>53698</v>
      </c>
      <c r="K34" s="321">
        <f t="shared" si="15"/>
        <v>0</v>
      </c>
      <c r="L34" s="321">
        <f t="shared" si="15"/>
        <v>134000</v>
      </c>
      <c r="M34" s="321">
        <f t="shared" si="15"/>
        <v>133063</v>
      </c>
      <c r="N34" s="321">
        <f t="shared" si="15"/>
        <v>0</v>
      </c>
      <c r="O34" s="321">
        <f t="shared" si="15"/>
        <v>0</v>
      </c>
      <c r="P34" s="321">
        <f t="shared" si="15"/>
        <v>0</v>
      </c>
      <c r="Q34" s="321">
        <f t="shared" si="15"/>
        <v>0</v>
      </c>
      <c r="R34" s="321">
        <f t="shared" si="15"/>
        <v>60140</v>
      </c>
      <c r="S34" s="321">
        <f t="shared" si="15"/>
        <v>0</v>
      </c>
    </row>
    <row r="35" spans="1:19" s="313" customFormat="1" ht="15" hidden="1">
      <c r="A35" s="315" t="s">
        <v>551</v>
      </c>
      <c r="B35" s="316">
        <v>0</v>
      </c>
      <c r="C35" s="316">
        <v>0</v>
      </c>
      <c r="D35" s="316">
        <f aca="true" t="shared" si="16" ref="D35:D47">SUM(C35-B35)</f>
        <v>0</v>
      </c>
      <c r="E35" s="317">
        <v>0</v>
      </c>
      <c r="F35" s="318">
        <v>0</v>
      </c>
      <c r="G35" s="319">
        <f aca="true" t="shared" si="17" ref="G35:G47">SUM(F35-E35)</f>
        <v>0</v>
      </c>
      <c r="H35" s="317">
        <v>0</v>
      </c>
      <c r="I35" s="318">
        <v>0</v>
      </c>
      <c r="J35" s="319">
        <f aca="true" t="shared" si="18" ref="J35:J47">SUM(I35-H35)</f>
        <v>0</v>
      </c>
      <c r="K35" s="317">
        <v>0</v>
      </c>
      <c r="L35" s="316">
        <v>0</v>
      </c>
      <c r="M35" s="319">
        <f aca="true" t="shared" si="19" ref="M35:M47">SUM(L35-K35)</f>
        <v>0</v>
      </c>
      <c r="N35" s="317">
        <v>0</v>
      </c>
      <c r="O35" s="316">
        <v>0</v>
      </c>
      <c r="P35" s="319">
        <f aca="true" t="shared" si="20" ref="P35:P47">SUM(O35-N35)</f>
        <v>0</v>
      </c>
      <c r="Q35" s="317">
        <v>0</v>
      </c>
      <c r="R35" s="316">
        <v>0</v>
      </c>
      <c r="S35" s="319">
        <f aca="true" t="shared" si="21" ref="S35:S47">SUM(R35-Q35)</f>
        <v>0</v>
      </c>
    </row>
    <row r="36" spans="1:37" s="313" customFormat="1" ht="15" hidden="1">
      <c r="A36" s="314" t="s">
        <v>552</v>
      </c>
      <c r="B36" s="321">
        <v>0</v>
      </c>
      <c r="C36" s="321">
        <v>0</v>
      </c>
      <c r="D36" s="321">
        <f t="shared" si="16"/>
        <v>0</v>
      </c>
      <c r="E36" s="321">
        <v>0</v>
      </c>
      <c r="F36" s="321">
        <v>0</v>
      </c>
      <c r="G36" s="312">
        <f t="shared" si="17"/>
        <v>0</v>
      </c>
      <c r="H36" s="321">
        <v>0</v>
      </c>
      <c r="I36" s="321">
        <v>0</v>
      </c>
      <c r="J36" s="321">
        <f t="shared" si="18"/>
        <v>0</v>
      </c>
      <c r="K36" s="321">
        <v>0</v>
      </c>
      <c r="L36" s="321">
        <v>0</v>
      </c>
      <c r="M36" s="321">
        <f t="shared" si="19"/>
        <v>0</v>
      </c>
      <c r="N36" s="321">
        <v>0</v>
      </c>
      <c r="O36" s="321">
        <v>0</v>
      </c>
      <c r="P36" s="321">
        <f t="shared" si="20"/>
        <v>0</v>
      </c>
      <c r="Q36" s="321">
        <v>0</v>
      </c>
      <c r="R36" s="321">
        <v>0</v>
      </c>
      <c r="S36" s="312">
        <f t="shared" si="21"/>
        <v>0</v>
      </c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</row>
    <row r="37" spans="1:19" s="313" customFormat="1" ht="15" hidden="1">
      <c r="A37" s="315"/>
      <c r="B37" s="316"/>
      <c r="C37" s="316"/>
      <c r="D37" s="316">
        <f t="shared" si="16"/>
        <v>0</v>
      </c>
      <c r="E37" s="317">
        <v>0</v>
      </c>
      <c r="F37" s="318">
        <v>0</v>
      </c>
      <c r="G37" s="319">
        <f t="shared" si="17"/>
        <v>0</v>
      </c>
      <c r="H37" s="317">
        <v>0</v>
      </c>
      <c r="I37" s="318"/>
      <c r="J37" s="318">
        <f t="shared" si="18"/>
        <v>0</v>
      </c>
      <c r="K37" s="317">
        <v>0</v>
      </c>
      <c r="L37" s="316">
        <v>0</v>
      </c>
      <c r="M37" s="318">
        <f t="shared" si="19"/>
        <v>0</v>
      </c>
      <c r="N37" s="317">
        <v>0</v>
      </c>
      <c r="O37" s="316">
        <v>0</v>
      </c>
      <c r="P37" s="318">
        <f t="shared" si="20"/>
        <v>0</v>
      </c>
      <c r="Q37" s="317">
        <v>0</v>
      </c>
      <c r="R37" s="316">
        <v>0</v>
      </c>
      <c r="S37" s="319">
        <f t="shared" si="21"/>
        <v>0</v>
      </c>
    </row>
    <row r="38" spans="1:19" s="313" customFormat="1" ht="15" hidden="1">
      <c r="A38" s="315"/>
      <c r="B38" s="316"/>
      <c r="C38" s="316"/>
      <c r="D38" s="316">
        <f t="shared" si="16"/>
        <v>0</v>
      </c>
      <c r="E38" s="317">
        <v>0</v>
      </c>
      <c r="F38" s="318">
        <v>0</v>
      </c>
      <c r="G38" s="319">
        <f t="shared" si="17"/>
        <v>0</v>
      </c>
      <c r="H38" s="317">
        <v>0</v>
      </c>
      <c r="I38" s="318"/>
      <c r="J38" s="318">
        <f t="shared" si="18"/>
        <v>0</v>
      </c>
      <c r="K38" s="317">
        <v>0</v>
      </c>
      <c r="L38" s="316">
        <v>0</v>
      </c>
      <c r="M38" s="318">
        <f t="shared" si="19"/>
        <v>0</v>
      </c>
      <c r="N38" s="317">
        <v>0</v>
      </c>
      <c r="O38" s="316">
        <v>0</v>
      </c>
      <c r="P38" s="318">
        <f t="shared" si="20"/>
        <v>0</v>
      </c>
      <c r="Q38" s="317">
        <v>0</v>
      </c>
      <c r="R38" s="316">
        <v>0</v>
      </c>
      <c r="S38" s="319">
        <f t="shared" si="21"/>
        <v>0</v>
      </c>
    </row>
    <row r="39" spans="1:19" s="313" customFormat="1" ht="15" hidden="1">
      <c r="A39" s="315"/>
      <c r="B39" s="316"/>
      <c r="C39" s="316"/>
      <c r="D39" s="316">
        <f t="shared" si="16"/>
        <v>0</v>
      </c>
      <c r="E39" s="317">
        <v>0</v>
      </c>
      <c r="F39" s="318">
        <v>0</v>
      </c>
      <c r="G39" s="319">
        <f t="shared" si="17"/>
        <v>0</v>
      </c>
      <c r="H39" s="317">
        <v>0</v>
      </c>
      <c r="I39" s="318"/>
      <c r="J39" s="318">
        <f t="shared" si="18"/>
        <v>0</v>
      </c>
      <c r="K39" s="317">
        <v>0</v>
      </c>
      <c r="L39" s="316">
        <v>0</v>
      </c>
      <c r="M39" s="318">
        <f t="shared" si="19"/>
        <v>0</v>
      </c>
      <c r="N39" s="317">
        <v>0</v>
      </c>
      <c r="O39" s="316">
        <v>0</v>
      </c>
      <c r="P39" s="318">
        <f t="shared" si="20"/>
        <v>0</v>
      </c>
      <c r="Q39" s="317">
        <v>0</v>
      </c>
      <c r="R39" s="316">
        <v>0</v>
      </c>
      <c r="S39" s="319">
        <f t="shared" si="21"/>
        <v>0</v>
      </c>
    </row>
    <row r="40" spans="1:19" s="313" customFormat="1" ht="15" hidden="1">
      <c r="A40" s="315"/>
      <c r="B40" s="316"/>
      <c r="C40" s="316"/>
      <c r="D40" s="316">
        <f t="shared" si="16"/>
        <v>0</v>
      </c>
      <c r="E40" s="317">
        <v>0</v>
      </c>
      <c r="F40" s="318">
        <v>0</v>
      </c>
      <c r="G40" s="319">
        <f t="shared" si="17"/>
        <v>0</v>
      </c>
      <c r="H40" s="317">
        <v>0</v>
      </c>
      <c r="I40" s="318"/>
      <c r="J40" s="318">
        <f t="shared" si="18"/>
        <v>0</v>
      </c>
      <c r="K40" s="317">
        <v>0</v>
      </c>
      <c r="L40" s="316">
        <v>0</v>
      </c>
      <c r="M40" s="318">
        <f t="shared" si="19"/>
        <v>0</v>
      </c>
      <c r="N40" s="317">
        <v>0</v>
      </c>
      <c r="O40" s="316">
        <v>0</v>
      </c>
      <c r="P40" s="318">
        <f t="shared" si="20"/>
        <v>0</v>
      </c>
      <c r="Q40" s="317">
        <v>0</v>
      </c>
      <c r="R40" s="316">
        <v>0</v>
      </c>
      <c r="S40" s="319">
        <f t="shared" si="21"/>
        <v>0</v>
      </c>
    </row>
    <row r="41" spans="1:19" s="313" customFormat="1" ht="15" hidden="1">
      <c r="A41" s="315"/>
      <c r="B41" s="316"/>
      <c r="C41" s="316"/>
      <c r="D41" s="316">
        <f t="shared" si="16"/>
        <v>0</v>
      </c>
      <c r="E41" s="317">
        <v>0</v>
      </c>
      <c r="F41" s="318">
        <v>0</v>
      </c>
      <c r="G41" s="319">
        <f t="shared" si="17"/>
        <v>0</v>
      </c>
      <c r="H41" s="317">
        <v>0</v>
      </c>
      <c r="I41" s="318"/>
      <c r="J41" s="318">
        <f t="shared" si="18"/>
        <v>0</v>
      </c>
      <c r="K41" s="317">
        <v>0</v>
      </c>
      <c r="L41" s="316">
        <v>0</v>
      </c>
      <c r="M41" s="318">
        <f t="shared" si="19"/>
        <v>0</v>
      </c>
      <c r="N41" s="317">
        <v>0</v>
      </c>
      <c r="O41" s="316">
        <v>0</v>
      </c>
      <c r="P41" s="318">
        <f t="shared" si="20"/>
        <v>0</v>
      </c>
      <c r="Q41" s="317">
        <v>0</v>
      </c>
      <c r="R41" s="316">
        <v>0</v>
      </c>
      <c r="S41" s="319">
        <f t="shared" si="21"/>
        <v>0</v>
      </c>
    </row>
    <row r="42" spans="1:19" s="313" customFormat="1" ht="15" hidden="1">
      <c r="A42" s="315"/>
      <c r="B42" s="316"/>
      <c r="C42" s="316"/>
      <c r="D42" s="316">
        <f t="shared" si="16"/>
        <v>0</v>
      </c>
      <c r="E42" s="317">
        <v>0</v>
      </c>
      <c r="F42" s="318">
        <v>0</v>
      </c>
      <c r="G42" s="319">
        <f t="shared" si="17"/>
        <v>0</v>
      </c>
      <c r="H42" s="317">
        <v>0</v>
      </c>
      <c r="I42" s="318"/>
      <c r="J42" s="318">
        <f t="shared" si="18"/>
        <v>0</v>
      </c>
      <c r="K42" s="317">
        <v>0</v>
      </c>
      <c r="L42" s="316">
        <v>0</v>
      </c>
      <c r="M42" s="318">
        <f t="shared" si="19"/>
        <v>0</v>
      </c>
      <c r="N42" s="317">
        <v>0</v>
      </c>
      <c r="O42" s="316">
        <v>0</v>
      </c>
      <c r="P42" s="318">
        <f t="shared" si="20"/>
        <v>0</v>
      </c>
      <c r="Q42" s="317">
        <v>0</v>
      </c>
      <c r="R42" s="316">
        <v>0</v>
      </c>
      <c r="S42" s="319">
        <f t="shared" si="21"/>
        <v>0</v>
      </c>
    </row>
    <row r="43" spans="1:19" s="313" customFormat="1" ht="15" hidden="1">
      <c r="A43" s="315" t="s">
        <v>553</v>
      </c>
      <c r="B43" s="316">
        <v>0</v>
      </c>
      <c r="C43" s="316">
        <v>0</v>
      </c>
      <c r="D43" s="316">
        <f t="shared" si="16"/>
        <v>0</v>
      </c>
      <c r="E43" s="317">
        <v>0</v>
      </c>
      <c r="F43" s="318">
        <v>0</v>
      </c>
      <c r="G43" s="319">
        <f t="shared" si="17"/>
        <v>0</v>
      </c>
      <c r="H43" s="317">
        <v>0</v>
      </c>
      <c r="I43" s="318">
        <v>0</v>
      </c>
      <c r="J43" s="318">
        <f t="shared" si="18"/>
        <v>0</v>
      </c>
      <c r="K43" s="317">
        <v>0</v>
      </c>
      <c r="L43" s="316">
        <v>0</v>
      </c>
      <c r="M43" s="318">
        <f t="shared" si="19"/>
        <v>0</v>
      </c>
      <c r="N43" s="317">
        <v>0</v>
      </c>
      <c r="O43" s="316">
        <v>0</v>
      </c>
      <c r="P43" s="318">
        <f t="shared" si="20"/>
        <v>0</v>
      </c>
      <c r="Q43" s="317">
        <v>0</v>
      </c>
      <c r="R43" s="316">
        <v>0</v>
      </c>
      <c r="S43" s="319">
        <f t="shared" si="21"/>
        <v>0</v>
      </c>
    </row>
    <row r="44" spans="1:19" s="322" customFormat="1" ht="15" hidden="1">
      <c r="A44" s="315" t="s">
        <v>554</v>
      </c>
      <c r="B44" s="316">
        <v>0</v>
      </c>
      <c r="C44" s="316">
        <v>0</v>
      </c>
      <c r="D44" s="316">
        <f t="shared" si="16"/>
        <v>0</v>
      </c>
      <c r="E44" s="317">
        <v>0</v>
      </c>
      <c r="F44" s="316">
        <v>0</v>
      </c>
      <c r="G44" s="319">
        <f t="shared" si="17"/>
        <v>0</v>
      </c>
      <c r="H44" s="317">
        <v>0</v>
      </c>
      <c r="I44" s="316">
        <v>0</v>
      </c>
      <c r="J44" s="318">
        <f t="shared" si="18"/>
        <v>0</v>
      </c>
      <c r="K44" s="317">
        <v>0</v>
      </c>
      <c r="L44" s="316">
        <v>0</v>
      </c>
      <c r="M44" s="318">
        <f t="shared" si="19"/>
        <v>0</v>
      </c>
      <c r="N44" s="317">
        <v>0</v>
      </c>
      <c r="O44" s="316">
        <v>0</v>
      </c>
      <c r="P44" s="318">
        <f t="shared" si="20"/>
        <v>0</v>
      </c>
      <c r="Q44" s="317">
        <v>0</v>
      </c>
      <c r="R44" s="316">
        <v>0</v>
      </c>
      <c r="S44" s="319">
        <f t="shared" si="21"/>
        <v>0</v>
      </c>
    </row>
    <row r="45" spans="1:19" s="322" customFormat="1" ht="15" hidden="1">
      <c r="A45" s="315" t="s">
        <v>555</v>
      </c>
      <c r="B45" s="316">
        <v>0</v>
      </c>
      <c r="C45" s="316">
        <v>0</v>
      </c>
      <c r="D45" s="316">
        <f t="shared" si="16"/>
        <v>0</v>
      </c>
      <c r="E45" s="317">
        <v>0</v>
      </c>
      <c r="F45" s="316">
        <v>0</v>
      </c>
      <c r="G45" s="319">
        <f t="shared" si="17"/>
        <v>0</v>
      </c>
      <c r="H45" s="317">
        <v>0</v>
      </c>
      <c r="I45" s="316">
        <v>0</v>
      </c>
      <c r="J45" s="318">
        <f t="shared" si="18"/>
        <v>0</v>
      </c>
      <c r="K45" s="317">
        <v>0</v>
      </c>
      <c r="L45" s="316">
        <v>0</v>
      </c>
      <c r="M45" s="318">
        <f t="shared" si="19"/>
        <v>0</v>
      </c>
      <c r="N45" s="317">
        <v>0</v>
      </c>
      <c r="O45" s="316">
        <v>0</v>
      </c>
      <c r="P45" s="318">
        <f t="shared" si="20"/>
        <v>0</v>
      </c>
      <c r="Q45" s="317">
        <v>0</v>
      </c>
      <c r="R45" s="316">
        <v>0</v>
      </c>
      <c r="S45" s="319">
        <f t="shared" si="21"/>
        <v>0</v>
      </c>
    </row>
    <row r="46" spans="1:19" s="322" customFormat="1" ht="15" hidden="1">
      <c r="A46" s="315" t="s">
        <v>556</v>
      </c>
      <c r="B46" s="316">
        <v>0</v>
      </c>
      <c r="C46" s="316">
        <v>0</v>
      </c>
      <c r="D46" s="316">
        <f t="shared" si="16"/>
        <v>0</v>
      </c>
      <c r="E46" s="317">
        <v>0</v>
      </c>
      <c r="F46" s="316">
        <v>0</v>
      </c>
      <c r="G46" s="319">
        <f t="shared" si="17"/>
        <v>0</v>
      </c>
      <c r="H46" s="317">
        <v>0</v>
      </c>
      <c r="I46" s="316">
        <v>0</v>
      </c>
      <c r="J46" s="318">
        <f t="shared" si="18"/>
        <v>0</v>
      </c>
      <c r="K46" s="317">
        <v>0</v>
      </c>
      <c r="L46" s="316">
        <v>0</v>
      </c>
      <c r="M46" s="318">
        <f t="shared" si="19"/>
        <v>0</v>
      </c>
      <c r="N46" s="317">
        <v>0</v>
      </c>
      <c r="O46" s="316">
        <v>0</v>
      </c>
      <c r="P46" s="318">
        <f t="shared" si="20"/>
        <v>0</v>
      </c>
      <c r="Q46" s="317">
        <v>0</v>
      </c>
      <c r="R46" s="316">
        <v>0</v>
      </c>
      <c r="S46" s="319">
        <f t="shared" si="21"/>
        <v>0</v>
      </c>
    </row>
    <row r="47" spans="1:19" s="322" customFormat="1" ht="15" hidden="1">
      <c r="A47" s="315" t="s">
        <v>557</v>
      </c>
      <c r="B47" s="316">
        <v>0</v>
      </c>
      <c r="C47" s="316">
        <v>0</v>
      </c>
      <c r="D47" s="316">
        <f t="shared" si="16"/>
        <v>0</v>
      </c>
      <c r="E47" s="317">
        <v>0</v>
      </c>
      <c r="F47" s="316">
        <v>0</v>
      </c>
      <c r="G47" s="319">
        <f t="shared" si="17"/>
        <v>0</v>
      </c>
      <c r="H47" s="317">
        <v>0</v>
      </c>
      <c r="I47" s="316">
        <v>0</v>
      </c>
      <c r="J47" s="318">
        <f t="shared" si="18"/>
        <v>0</v>
      </c>
      <c r="K47" s="317">
        <v>0</v>
      </c>
      <c r="L47" s="316">
        <v>0</v>
      </c>
      <c r="M47" s="318">
        <f t="shared" si="19"/>
        <v>0</v>
      </c>
      <c r="N47" s="317">
        <v>0</v>
      </c>
      <c r="O47" s="316">
        <v>0</v>
      </c>
      <c r="P47" s="318">
        <f t="shared" si="20"/>
        <v>0</v>
      </c>
      <c r="Q47" s="317">
        <v>0</v>
      </c>
      <c r="R47" s="316">
        <v>0</v>
      </c>
      <c r="S47" s="319">
        <f t="shared" si="21"/>
        <v>0</v>
      </c>
    </row>
    <row r="48" spans="1:19" s="322" customFormat="1" ht="15">
      <c r="A48" s="315" t="s">
        <v>558</v>
      </c>
      <c r="B48" s="316"/>
      <c r="C48" s="316">
        <v>165140</v>
      </c>
      <c r="D48" s="316">
        <f>SUM(G48,J48,M48,P48,S48)</f>
        <v>104658</v>
      </c>
      <c r="E48" s="317">
        <v>0</v>
      </c>
      <c r="F48" s="318">
        <v>0</v>
      </c>
      <c r="G48" s="318">
        <v>0</v>
      </c>
      <c r="H48" s="317">
        <v>0</v>
      </c>
      <c r="I48" s="318">
        <v>0</v>
      </c>
      <c r="J48" s="318">
        <v>0</v>
      </c>
      <c r="K48" s="317">
        <v>0</v>
      </c>
      <c r="L48" s="316">
        <v>105000</v>
      </c>
      <c r="M48" s="319">
        <v>104658</v>
      </c>
      <c r="N48" s="317">
        <v>0</v>
      </c>
      <c r="O48" s="316">
        <v>0</v>
      </c>
      <c r="P48" s="316">
        <v>0</v>
      </c>
      <c r="Q48" s="317">
        <v>0</v>
      </c>
      <c r="R48" s="316">
        <v>60140</v>
      </c>
      <c r="S48" s="319">
        <v>0</v>
      </c>
    </row>
    <row r="49" spans="1:19" s="322" customFormat="1" ht="15">
      <c r="A49" s="315" t="s">
        <v>559</v>
      </c>
      <c r="B49" s="316">
        <v>0</v>
      </c>
      <c r="C49" s="316">
        <v>66000</v>
      </c>
      <c r="D49" s="316">
        <f>SUM(G49,J49,M49,P49,S49)</f>
        <v>65405</v>
      </c>
      <c r="E49" s="317">
        <v>0</v>
      </c>
      <c r="F49" s="318">
        <v>0</v>
      </c>
      <c r="G49" s="318">
        <v>0</v>
      </c>
      <c r="H49" s="317">
        <v>0</v>
      </c>
      <c r="I49" s="318">
        <v>37000</v>
      </c>
      <c r="J49" s="319">
        <v>37000</v>
      </c>
      <c r="K49" s="317">
        <v>0</v>
      </c>
      <c r="L49" s="316">
        <v>29000</v>
      </c>
      <c r="M49" s="319">
        <v>28405</v>
      </c>
      <c r="N49" s="317">
        <v>0</v>
      </c>
      <c r="O49" s="316">
        <v>0</v>
      </c>
      <c r="P49" s="316">
        <v>0</v>
      </c>
      <c r="Q49" s="317">
        <v>0</v>
      </c>
      <c r="R49" s="316">
        <v>0</v>
      </c>
      <c r="S49" s="316">
        <v>0</v>
      </c>
    </row>
    <row r="50" spans="1:19" s="322" customFormat="1" ht="15">
      <c r="A50" s="315" t="s">
        <v>560</v>
      </c>
      <c r="B50" s="316"/>
      <c r="C50" s="316">
        <v>5000</v>
      </c>
      <c r="D50" s="316">
        <f>SUM(G50,J50,M50,P50,S50)</f>
        <v>4996</v>
      </c>
      <c r="E50" s="317">
        <v>0</v>
      </c>
      <c r="F50" s="318">
        <v>0</v>
      </c>
      <c r="G50" s="318">
        <v>0</v>
      </c>
      <c r="H50" s="317">
        <v>0</v>
      </c>
      <c r="I50" s="318">
        <v>5000</v>
      </c>
      <c r="J50" s="319">
        <v>4996</v>
      </c>
      <c r="K50" s="317">
        <v>0</v>
      </c>
      <c r="L50" s="316">
        <v>0</v>
      </c>
      <c r="M50" s="316">
        <v>0</v>
      </c>
      <c r="N50" s="317">
        <v>0</v>
      </c>
      <c r="O50" s="316">
        <v>0</v>
      </c>
      <c r="P50" s="316">
        <v>0</v>
      </c>
      <c r="Q50" s="317">
        <v>0</v>
      </c>
      <c r="R50" s="316">
        <v>0</v>
      </c>
      <c r="S50" s="316">
        <v>0</v>
      </c>
    </row>
    <row r="51" spans="1:19" s="322" customFormat="1" ht="15" hidden="1">
      <c r="A51" s="315" t="s">
        <v>561</v>
      </c>
      <c r="B51" s="316">
        <v>0</v>
      </c>
      <c r="C51" s="316">
        <v>0</v>
      </c>
      <c r="D51" s="316">
        <f>SUM(C51-B51)</f>
        <v>0</v>
      </c>
      <c r="E51" s="317">
        <v>0</v>
      </c>
      <c r="F51" s="318">
        <v>0</v>
      </c>
      <c r="G51" s="319">
        <f>SUM(F51-E51)</f>
        <v>0</v>
      </c>
      <c r="H51" s="317">
        <v>0</v>
      </c>
      <c r="I51" s="318">
        <v>0</v>
      </c>
      <c r="J51" s="319">
        <f>SUM(I51-H51)</f>
        <v>0</v>
      </c>
      <c r="K51" s="317">
        <v>0</v>
      </c>
      <c r="L51" s="316">
        <v>0</v>
      </c>
      <c r="M51" s="319">
        <f>SUM(L51-K51)</f>
        <v>0</v>
      </c>
      <c r="N51" s="317">
        <v>0</v>
      </c>
      <c r="O51" s="316">
        <v>0</v>
      </c>
      <c r="P51" s="319">
        <f>SUM(O51-N51)</f>
        <v>0</v>
      </c>
      <c r="Q51" s="317">
        <v>0</v>
      </c>
      <c r="R51" s="316">
        <v>0</v>
      </c>
      <c r="S51" s="319">
        <f>SUM(R51-Q51)</f>
        <v>0</v>
      </c>
    </row>
    <row r="52" spans="1:19" s="323" customFormat="1" ht="15">
      <c r="A52" s="314" t="s">
        <v>552</v>
      </c>
      <c r="B52" s="312">
        <f>SUM(E52,H52,K52,N52,Q52)</f>
        <v>0</v>
      </c>
      <c r="C52" s="312">
        <f>SUM(F52,I52,L52,O52,R52)</f>
        <v>12319</v>
      </c>
      <c r="D52" s="312">
        <f>SUM(G52,J52,M52,P52,S52)</f>
        <v>11702</v>
      </c>
      <c r="E52" s="321">
        <f aca="true" t="shared" si="22" ref="E52:S52">SUM(E53,E54,E55,E56,E57,E59,E60)</f>
        <v>0</v>
      </c>
      <c r="F52" s="321">
        <f t="shared" si="22"/>
        <v>0</v>
      </c>
      <c r="G52" s="321">
        <f t="shared" si="22"/>
        <v>0</v>
      </c>
      <c r="H52" s="321">
        <f t="shared" si="22"/>
        <v>0</v>
      </c>
      <c r="I52" s="321">
        <f t="shared" si="22"/>
        <v>12319</v>
      </c>
      <c r="J52" s="321">
        <f t="shared" si="22"/>
        <v>11702</v>
      </c>
      <c r="K52" s="321">
        <f t="shared" si="22"/>
        <v>0</v>
      </c>
      <c r="L52" s="321">
        <f t="shared" si="22"/>
        <v>0</v>
      </c>
      <c r="M52" s="321">
        <f t="shared" si="22"/>
        <v>0</v>
      </c>
      <c r="N52" s="321">
        <f t="shared" si="22"/>
        <v>0</v>
      </c>
      <c r="O52" s="321">
        <f t="shared" si="22"/>
        <v>0</v>
      </c>
      <c r="P52" s="321">
        <f t="shared" si="22"/>
        <v>0</v>
      </c>
      <c r="Q52" s="321">
        <f t="shared" si="22"/>
        <v>0</v>
      </c>
      <c r="R52" s="321">
        <f t="shared" si="22"/>
        <v>0</v>
      </c>
      <c r="S52" s="321">
        <f t="shared" si="22"/>
        <v>0</v>
      </c>
    </row>
    <row r="53" spans="1:19" s="324" customFormat="1" ht="15">
      <c r="A53" s="315" t="s">
        <v>562</v>
      </c>
      <c r="B53" s="316"/>
      <c r="C53" s="316">
        <v>4000</v>
      </c>
      <c r="D53" s="316">
        <f aca="true" t="shared" si="23" ref="D53:D59">SUM(G53,J53,M53,P53,S53)</f>
        <v>4273</v>
      </c>
      <c r="E53" s="317">
        <v>0</v>
      </c>
      <c r="F53" s="318">
        <v>0</v>
      </c>
      <c r="G53" s="318">
        <v>0</v>
      </c>
      <c r="H53" s="317">
        <v>0</v>
      </c>
      <c r="I53" s="318">
        <v>4273</v>
      </c>
      <c r="J53" s="319">
        <v>4273</v>
      </c>
      <c r="K53" s="317">
        <v>0</v>
      </c>
      <c r="L53" s="316">
        <v>0</v>
      </c>
      <c r="M53" s="316">
        <v>0</v>
      </c>
      <c r="N53" s="317">
        <v>0</v>
      </c>
      <c r="O53" s="316">
        <v>0</v>
      </c>
      <c r="P53" s="316">
        <v>0</v>
      </c>
      <c r="Q53" s="317">
        <v>0</v>
      </c>
      <c r="R53" s="316">
        <v>0</v>
      </c>
      <c r="S53" s="316">
        <v>0</v>
      </c>
    </row>
    <row r="54" spans="1:19" s="324" customFormat="1" ht="15">
      <c r="A54" s="315" t="s">
        <v>563</v>
      </c>
      <c r="B54" s="316"/>
      <c r="C54" s="316">
        <v>3100</v>
      </c>
      <c r="D54" s="316">
        <f t="shared" si="23"/>
        <v>2500</v>
      </c>
      <c r="E54" s="317">
        <v>0</v>
      </c>
      <c r="F54" s="318">
        <v>0</v>
      </c>
      <c r="G54" s="318">
        <v>0</v>
      </c>
      <c r="H54" s="317">
        <v>0</v>
      </c>
      <c r="I54" s="318">
        <v>3100</v>
      </c>
      <c r="J54" s="319">
        <v>2500</v>
      </c>
      <c r="K54" s="317">
        <v>0</v>
      </c>
      <c r="L54" s="316">
        <v>0</v>
      </c>
      <c r="M54" s="316">
        <v>0</v>
      </c>
      <c r="N54" s="317">
        <v>0</v>
      </c>
      <c r="O54" s="316">
        <v>0</v>
      </c>
      <c r="P54" s="316">
        <v>0</v>
      </c>
      <c r="Q54" s="317">
        <v>0</v>
      </c>
      <c r="R54" s="316">
        <v>0</v>
      </c>
      <c r="S54" s="316">
        <v>0</v>
      </c>
    </row>
    <row r="55" spans="1:19" s="324" customFormat="1" ht="15">
      <c r="A55" s="315" t="s">
        <v>564</v>
      </c>
      <c r="B55" s="316"/>
      <c r="C55" s="316">
        <v>3000</v>
      </c>
      <c r="D55" s="316">
        <f t="shared" si="23"/>
        <v>2983</v>
      </c>
      <c r="E55" s="317">
        <v>0</v>
      </c>
      <c r="F55" s="318">
        <v>0</v>
      </c>
      <c r="G55" s="318">
        <v>0</v>
      </c>
      <c r="H55" s="316">
        <v>0</v>
      </c>
      <c r="I55" s="316">
        <v>3000</v>
      </c>
      <c r="J55" s="319">
        <v>2983</v>
      </c>
      <c r="K55" s="317">
        <v>0</v>
      </c>
      <c r="L55" s="316">
        <v>0</v>
      </c>
      <c r="M55" s="316">
        <v>0</v>
      </c>
      <c r="N55" s="317">
        <v>0</v>
      </c>
      <c r="O55" s="316">
        <v>0</v>
      </c>
      <c r="P55" s="316">
        <v>0</v>
      </c>
      <c r="Q55" s="317">
        <v>0</v>
      </c>
      <c r="R55" s="316">
        <v>0</v>
      </c>
      <c r="S55" s="316">
        <v>0</v>
      </c>
    </row>
    <row r="56" spans="1:19" s="324" customFormat="1" ht="15" hidden="1">
      <c r="A56" s="315" t="s">
        <v>565</v>
      </c>
      <c r="B56" s="316"/>
      <c r="C56" s="316">
        <v>0</v>
      </c>
      <c r="D56" s="316">
        <f t="shared" si="23"/>
        <v>0</v>
      </c>
      <c r="E56" s="317">
        <v>0</v>
      </c>
      <c r="F56" s="318">
        <v>0</v>
      </c>
      <c r="G56" s="318">
        <v>0</v>
      </c>
      <c r="H56" s="316">
        <v>0</v>
      </c>
      <c r="I56" s="316">
        <v>0</v>
      </c>
      <c r="J56" s="319">
        <f>SUM(I56-H56)</f>
        <v>0</v>
      </c>
      <c r="K56" s="317">
        <v>0</v>
      </c>
      <c r="L56" s="316">
        <v>0</v>
      </c>
      <c r="M56" s="316">
        <v>0</v>
      </c>
      <c r="N56" s="317">
        <v>0</v>
      </c>
      <c r="O56" s="316">
        <v>0</v>
      </c>
      <c r="P56" s="316">
        <v>0</v>
      </c>
      <c r="Q56" s="317">
        <v>0</v>
      </c>
      <c r="R56" s="316">
        <v>0</v>
      </c>
      <c r="S56" s="316">
        <v>0</v>
      </c>
    </row>
    <row r="57" spans="1:19" s="324" customFormat="1" ht="15">
      <c r="A57" s="315" t="s">
        <v>566</v>
      </c>
      <c r="B57" s="316"/>
      <c r="C57" s="316">
        <v>446</v>
      </c>
      <c r="D57" s="316">
        <f t="shared" si="23"/>
        <v>446</v>
      </c>
      <c r="E57" s="317">
        <v>0</v>
      </c>
      <c r="F57" s="318">
        <v>0</v>
      </c>
      <c r="G57" s="318">
        <v>0</v>
      </c>
      <c r="H57" s="316">
        <v>0</v>
      </c>
      <c r="I57" s="316">
        <v>446</v>
      </c>
      <c r="J57" s="319">
        <v>446</v>
      </c>
      <c r="K57" s="317">
        <v>0</v>
      </c>
      <c r="L57" s="316">
        <v>0</v>
      </c>
      <c r="M57" s="316">
        <v>0</v>
      </c>
      <c r="N57" s="317">
        <v>0</v>
      </c>
      <c r="O57" s="316">
        <v>0</v>
      </c>
      <c r="P57" s="316">
        <v>0</v>
      </c>
      <c r="Q57" s="317">
        <v>0</v>
      </c>
      <c r="R57" s="316">
        <v>0</v>
      </c>
      <c r="S57" s="316">
        <v>0</v>
      </c>
    </row>
    <row r="58" spans="1:19" s="324" customFormat="1" ht="15" hidden="1">
      <c r="A58" s="315"/>
      <c r="B58" s="316"/>
      <c r="C58" s="316"/>
      <c r="D58" s="316">
        <f t="shared" si="23"/>
        <v>0</v>
      </c>
      <c r="E58" s="317">
        <v>0</v>
      </c>
      <c r="F58" s="318">
        <v>0</v>
      </c>
      <c r="G58" s="318">
        <v>0</v>
      </c>
      <c r="H58" s="316"/>
      <c r="I58" s="316"/>
      <c r="J58" s="319">
        <f>SUM(I58-H58)</f>
        <v>0</v>
      </c>
      <c r="K58" s="317">
        <v>0</v>
      </c>
      <c r="L58" s="316">
        <v>0</v>
      </c>
      <c r="M58" s="316">
        <v>0</v>
      </c>
      <c r="N58" s="317">
        <v>0</v>
      </c>
      <c r="O58" s="316">
        <v>0</v>
      </c>
      <c r="P58" s="316">
        <v>0</v>
      </c>
      <c r="Q58" s="317">
        <v>0</v>
      </c>
      <c r="R58" s="316">
        <v>0</v>
      </c>
      <c r="S58" s="316">
        <v>0</v>
      </c>
    </row>
    <row r="59" spans="1:19" s="324" customFormat="1" ht="15">
      <c r="A59" s="315" t="s">
        <v>567</v>
      </c>
      <c r="B59" s="316"/>
      <c r="C59" s="316">
        <v>1500</v>
      </c>
      <c r="D59" s="316">
        <f t="shared" si="23"/>
        <v>1500</v>
      </c>
      <c r="E59" s="317">
        <v>0</v>
      </c>
      <c r="F59" s="318">
        <v>0</v>
      </c>
      <c r="G59" s="318">
        <v>0</v>
      </c>
      <c r="H59" s="316">
        <v>0</v>
      </c>
      <c r="I59" s="316">
        <v>1500</v>
      </c>
      <c r="J59" s="319">
        <v>1500</v>
      </c>
      <c r="K59" s="317">
        <v>0</v>
      </c>
      <c r="L59" s="316">
        <v>0</v>
      </c>
      <c r="M59" s="316">
        <v>0</v>
      </c>
      <c r="N59" s="317">
        <v>0</v>
      </c>
      <c r="O59" s="316">
        <v>0</v>
      </c>
      <c r="P59" s="316">
        <v>0</v>
      </c>
      <c r="Q59" s="317">
        <v>0</v>
      </c>
      <c r="R59" s="316">
        <v>0</v>
      </c>
      <c r="S59" s="316">
        <v>0</v>
      </c>
    </row>
    <row r="60" spans="1:19" s="324" customFormat="1" ht="15" hidden="1">
      <c r="A60" s="315" t="s">
        <v>568</v>
      </c>
      <c r="B60" s="316">
        <v>0</v>
      </c>
      <c r="C60" s="316">
        <v>0</v>
      </c>
      <c r="D60" s="316">
        <f aca="true" t="shared" si="24" ref="D60:D68">SUM(C60-B60)</f>
        <v>0</v>
      </c>
      <c r="E60" s="317">
        <v>0</v>
      </c>
      <c r="F60" s="318">
        <v>0</v>
      </c>
      <c r="G60" s="319">
        <f aca="true" t="shared" si="25" ref="G60:G68">SUM(F60-E60)</f>
        <v>0</v>
      </c>
      <c r="H60" s="316">
        <v>0</v>
      </c>
      <c r="I60" s="316">
        <v>0</v>
      </c>
      <c r="J60" s="319">
        <f aca="true" t="shared" si="26" ref="J60:J68">SUM(I60-H60)</f>
        <v>0</v>
      </c>
      <c r="K60" s="317">
        <v>0</v>
      </c>
      <c r="L60" s="316">
        <v>0</v>
      </c>
      <c r="M60" s="319">
        <f aca="true" t="shared" si="27" ref="M60:M68">SUM(L60-K60)</f>
        <v>0</v>
      </c>
      <c r="N60" s="317">
        <v>0</v>
      </c>
      <c r="O60" s="316">
        <v>0</v>
      </c>
      <c r="P60" s="319">
        <f aca="true" t="shared" si="28" ref="P60:P68">SUM(O60-N60)</f>
        <v>0</v>
      </c>
      <c r="Q60" s="317">
        <v>0</v>
      </c>
      <c r="R60" s="316">
        <v>0</v>
      </c>
      <c r="S60" s="319">
        <f aca="true" t="shared" si="29" ref="S60:S68">SUM(R60-Q60)</f>
        <v>0</v>
      </c>
    </row>
    <row r="61" spans="1:19" s="324" customFormat="1" ht="15" hidden="1">
      <c r="A61" s="315"/>
      <c r="B61" s="316"/>
      <c r="C61" s="316"/>
      <c r="D61" s="316">
        <f t="shared" si="24"/>
        <v>0</v>
      </c>
      <c r="E61" s="317">
        <v>0</v>
      </c>
      <c r="F61" s="318">
        <v>0</v>
      </c>
      <c r="G61" s="319">
        <f t="shared" si="25"/>
        <v>0</v>
      </c>
      <c r="H61" s="316"/>
      <c r="I61" s="316"/>
      <c r="J61" s="319">
        <f t="shared" si="26"/>
        <v>0</v>
      </c>
      <c r="K61" s="317">
        <v>0</v>
      </c>
      <c r="L61" s="316">
        <v>0</v>
      </c>
      <c r="M61" s="319">
        <f t="shared" si="27"/>
        <v>0</v>
      </c>
      <c r="N61" s="317">
        <v>0</v>
      </c>
      <c r="O61" s="316">
        <v>0</v>
      </c>
      <c r="P61" s="319">
        <f t="shared" si="28"/>
        <v>0</v>
      </c>
      <c r="Q61" s="317">
        <v>0</v>
      </c>
      <c r="R61" s="316">
        <v>0</v>
      </c>
      <c r="S61" s="319">
        <f t="shared" si="29"/>
        <v>0</v>
      </c>
    </row>
    <row r="62" spans="1:19" s="324" customFormat="1" ht="15" hidden="1">
      <c r="A62" s="315"/>
      <c r="B62" s="316"/>
      <c r="C62" s="316"/>
      <c r="D62" s="316">
        <f t="shared" si="24"/>
        <v>0</v>
      </c>
      <c r="E62" s="317">
        <v>0</v>
      </c>
      <c r="F62" s="318">
        <v>0</v>
      </c>
      <c r="G62" s="319">
        <f t="shared" si="25"/>
        <v>0</v>
      </c>
      <c r="H62" s="316"/>
      <c r="I62" s="316"/>
      <c r="J62" s="319">
        <f t="shared" si="26"/>
        <v>0</v>
      </c>
      <c r="K62" s="317">
        <v>0</v>
      </c>
      <c r="L62" s="316">
        <v>0</v>
      </c>
      <c r="M62" s="319">
        <f t="shared" si="27"/>
        <v>0</v>
      </c>
      <c r="N62" s="317">
        <v>0</v>
      </c>
      <c r="O62" s="316">
        <v>0</v>
      </c>
      <c r="P62" s="319">
        <f t="shared" si="28"/>
        <v>0</v>
      </c>
      <c r="Q62" s="317">
        <v>0</v>
      </c>
      <c r="R62" s="316">
        <v>0</v>
      </c>
      <c r="S62" s="319">
        <f t="shared" si="29"/>
        <v>0</v>
      </c>
    </row>
    <row r="63" spans="1:19" s="324" customFormat="1" ht="15" hidden="1">
      <c r="A63" s="315"/>
      <c r="B63" s="316"/>
      <c r="C63" s="316"/>
      <c r="D63" s="316">
        <f t="shared" si="24"/>
        <v>0</v>
      </c>
      <c r="E63" s="317">
        <v>0</v>
      </c>
      <c r="F63" s="318">
        <v>0</v>
      </c>
      <c r="G63" s="319">
        <f t="shared" si="25"/>
        <v>0</v>
      </c>
      <c r="H63" s="316"/>
      <c r="I63" s="316"/>
      <c r="J63" s="319">
        <f t="shared" si="26"/>
        <v>0</v>
      </c>
      <c r="K63" s="317">
        <v>0</v>
      </c>
      <c r="L63" s="316">
        <v>0</v>
      </c>
      <c r="M63" s="319">
        <f t="shared" si="27"/>
        <v>0</v>
      </c>
      <c r="N63" s="317">
        <v>0</v>
      </c>
      <c r="O63" s="316">
        <v>0</v>
      </c>
      <c r="P63" s="319">
        <f t="shared" si="28"/>
        <v>0</v>
      </c>
      <c r="Q63" s="317">
        <v>0</v>
      </c>
      <c r="R63" s="316">
        <v>0</v>
      </c>
      <c r="S63" s="319">
        <f t="shared" si="29"/>
        <v>0</v>
      </c>
    </row>
    <row r="64" spans="1:19" s="324" customFormat="1" ht="15" hidden="1">
      <c r="A64" s="315"/>
      <c r="B64" s="316"/>
      <c r="C64" s="316"/>
      <c r="D64" s="316">
        <f t="shared" si="24"/>
        <v>0</v>
      </c>
      <c r="E64" s="317">
        <v>0</v>
      </c>
      <c r="F64" s="318">
        <v>0</v>
      </c>
      <c r="G64" s="319">
        <f t="shared" si="25"/>
        <v>0</v>
      </c>
      <c r="H64" s="316"/>
      <c r="I64" s="316"/>
      <c r="J64" s="319">
        <f t="shared" si="26"/>
        <v>0</v>
      </c>
      <c r="K64" s="317">
        <v>0</v>
      </c>
      <c r="L64" s="316">
        <v>0</v>
      </c>
      <c r="M64" s="319">
        <f t="shared" si="27"/>
        <v>0</v>
      </c>
      <c r="N64" s="317">
        <v>0</v>
      </c>
      <c r="O64" s="316">
        <v>0</v>
      </c>
      <c r="P64" s="319">
        <f t="shared" si="28"/>
        <v>0</v>
      </c>
      <c r="Q64" s="317">
        <v>0</v>
      </c>
      <c r="R64" s="316">
        <v>0</v>
      </c>
      <c r="S64" s="319">
        <f t="shared" si="29"/>
        <v>0</v>
      </c>
    </row>
    <row r="65" spans="1:19" s="322" customFormat="1" ht="15" hidden="1">
      <c r="A65" s="315"/>
      <c r="B65" s="316"/>
      <c r="C65" s="316"/>
      <c r="D65" s="316">
        <f t="shared" si="24"/>
        <v>0</v>
      </c>
      <c r="E65" s="317">
        <v>0</v>
      </c>
      <c r="F65" s="318">
        <v>0</v>
      </c>
      <c r="G65" s="319">
        <f t="shared" si="25"/>
        <v>0</v>
      </c>
      <c r="H65" s="316"/>
      <c r="I65" s="316"/>
      <c r="J65" s="319">
        <f t="shared" si="26"/>
        <v>0</v>
      </c>
      <c r="K65" s="317">
        <v>0</v>
      </c>
      <c r="L65" s="316">
        <v>0</v>
      </c>
      <c r="M65" s="319">
        <f t="shared" si="27"/>
        <v>0</v>
      </c>
      <c r="N65" s="317">
        <v>0</v>
      </c>
      <c r="O65" s="316">
        <v>0</v>
      </c>
      <c r="P65" s="319">
        <f t="shared" si="28"/>
        <v>0</v>
      </c>
      <c r="Q65" s="317">
        <v>0</v>
      </c>
      <c r="R65" s="316">
        <v>0</v>
      </c>
      <c r="S65" s="319">
        <f t="shared" si="29"/>
        <v>0</v>
      </c>
    </row>
    <row r="66" spans="1:19" s="322" customFormat="1" ht="15" hidden="1">
      <c r="A66" s="315"/>
      <c r="B66" s="316"/>
      <c r="C66" s="316"/>
      <c r="D66" s="316">
        <f t="shared" si="24"/>
        <v>0</v>
      </c>
      <c r="E66" s="317">
        <v>0</v>
      </c>
      <c r="F66" s="318">
        <v>0</v>
      </c>
      <c r="G66" s="319">
        <f t="shared" si="25"/>
        <v>0</v>
      </c>
      <c r="H66" s="316"/>
      <c r="I66" s="316"/>
      <c r="J66" s="319">
        <f t="shared" si="26"/>
        <v>0</v>
      </c>
      <c r="K66" s="317">
        <v>0</v>
      </c>
      <c r="L66" s="316">
        <v>0</v>
      </c>
      <c r="M66" s="319">
        <f t="shared" si="27"/>
        <v>0</v>
      </c>
      <c r="N66" s="317">
        <v>0</v>
      </c>
      <c r="O66" s="316">
        <v>0</v>
      </c>
      <c r="P66" s="319">
        <f t="shared" si="28"/>
        <v>0</v>
      </c>
      <c r="Q66" s="317">
        <v>0</v>
      </c>
      <c r="R66" s="316">
        <v>0</v>
      </c>
      <c r="S66" s="319">
        <f t="shared" si="29"/>
        <v>0</v>
      </c>
    </row>
    <row r="67" spans="1:19" s="322" customFormat="1" ht="15" hidden="1">
      <c r="A67" s="315"/>
      <c r="B67" s="316"/>
      <c r="C67" s="316"/>
      <c r="D67" s="316">
        <f t="shared" si="24"/>
        <v>0</v>
      </c>
      <c r="E67" s="317">
        <v>0</v>
      </c>
      <c r="F67" s="318">
        <v>0</v>
      </c>
      <c r="G67" s="319">
        <f t="shared" si="25"/>
        <v>0</v>
      </c>
      <c r="H67" s="316"/>
      <c r="I67" s="316"/>
      <c r="J67" s="319">
        <f t="shared" si="26"/>
        <v>0</v>
      </c>
      <c r="K67" s="317">
        <v>0</v>
      </c>
      <c r="L67" s="316">
        <v>0</v>
      </c>
      <c r="M67" s="319">
        <f t="shared" si="27"/>
        <v>0</v>
      </c>
      <c r="N67" s="317">
        <v>0</v>
      </c>
      <c r="O67" s="316">
        <v>0</v>
      </c>
      <c r="P67" s="319">
        <f t="shared" si="28"/>
        <v>0</v>
      </c>
      <c r="Q67" s="317">
        <v>0</v>
      </c>
      <c r="R67" s="316">
        <v>0</v>
      </c>
      <c r="S67" s="319">
        <f t="shared" si="29"/>
        <v>0</v>
      </c>
    </row>
    <row r="68" spans="1:19" s="322" customFormat="1" ht="15" hidden="1">
      <c r="A68" s="315"/>
      <c r="B68" s="316"/>
      <c r="C68" s="316"/>
      <c r="D68" s="316">
        <f t="shared" si="24"/>
        <v>0</v>
      </c>
      <c r="E68" s="317">
        <v>0</v>
      </c>
      <c r="F68" s="318">
        <v>0</v>
      </c>
      <c r="G68" s="319">
        <f t="shared" si="25"/>
        <v>0</v>
      </c>
      <c r="H68" s="316">
        <v>0</v>
      </c>
      <c r="I68" s="316">
        <v>0</v>
      </c>
      <c r="J68" s="319">
        <f t="shared" si="26"/>
        <v>0</v>
      </c>
      <c r="K68" s="317"/>
      <c r="L68" s="316"/>
      <c r="M68" s="319">
        <f t="shared" si="27"/>
        <v>0</v>
      </c>
      <c r="N68" s="317">
        <v>0</v>
      </c>
      <c r="O68" s="316">
        <v>0</v>
      </c>
      <c r="P68" s="319">
        <f t="shared" si="28"/>
        <v>0</v>
      </c>
      <c r="Q68" s="317">
        <v>0</v>
      </c>
      <c r="R68" s="316">
        <v>0</v>
      </c>
      <c r="S68" s="319">
        <f t="shared" si="29"/>
        <v>0</v>
      </c>
    </row>
    <row r="69" spans="1:19" s="323" customFormat="1" ht="15" hidden="1">
      <c r="A69" s="314"/>
      <c r="B69" s="321">
        <f aca="true" t="shared" si="30" ref="B69:S69">SUM(B70)</f>
        <v>0</v>
      </c>
      <c r="C69" s="321">
        <f t="shared" si="30"/>
        <v>0</v>
      </c>
      <c r="D69" s="321">
        <f t="shared" si="30"/>
        <v>0</v>
      </c>
      <c r="E69" s="321">
        <f t="shared" si="30"/>
        <v>0</v>
      </c>
      <c r="F69" s="321">
        <f t="shared" si="30"/>
        <v>0</v>
      </c>
      <c r="G69" s="321">
        <f t="shared" si="30"/>
        <v>0</v>
      </c>
      <c r="H69" s="321">
        <f t="shared" si="30"/>
        <v>0</v>
      </c>
      <c r="I69" s="321">
        <f t="shared" si="30"/>
        <v>0</v>
      </c>
      <c r="J69" s="321">
        <f t="shared" si="30"/>
        <v>0</v>
      </c>
      <c r="K69" s="321">
        <f t="shared" si="30"/>
        <v>0</v>
      </c>
      <c r="L69" s="321">
        <f t="shared" si="30"/>
        <v>0</v>
      </c>
      <c r="M69" s="321">
        <f t="shared" si="30"/>
        <v>0</v>
      </c>
      <c r="N69" s="321">
        <f t="shared" si="30"/>
        <v>0</v>
      </c>
      <c r="O69" s="321">
        <f t="shared" si="30"/>
        <v>0</v>
      </c>
      <c r="P69" s="321">
        <f t="shared" si="30"/>
        <v>0</v>
      </c>
      <c r="Q69" s="321">
        <f t="shared" si="30"/>
        <v>0</v>
      </c>
      <c r="R69" s="321">
        <f t="shared" si="30"/>
        <v>0</v>
      </c>
      <c r="S69" s="321">
        <f t="shared" si="30"/>
        <v>0</v>
      </c>
    </row>
    <row r="70" spans="1:19" s="322" customFormat="1" ht="15" hidden="1">
      <c r="A70" s="315"/>
      <c r="B70" s="316"/>
      <c r="C70" s="316"/>
      <c r="D70" s="316">
        <f>SUM(C70-B70)</f>
        <v>0</v>
      </c>
      <c r="E70" s="317"/>
      <c r="F70" s="318"/>
      <c r="G70" s="319">
        <f>SUM(F70-E70)</f>
        <v>0</v>
      </c>
      <c r="H70" s="317"/>
      <c r="I70" s="318"/>
      <c r="J70" s="319">
        <f>SUM(I70-H70)</f>
        <v>0</v>
      </c>
      <c r="K70" s="317">
        <v>0</v>
      </c>
      <c r="L70" s="316">
        <v>0</v>
      </c>
      <c r="M70" s="319">
        <f>SUM(L70-K70)</f>
        <v>0</v>
      </c>
      <c r="N70" s="317">
        <v>0</v>
      </c>
      <c r="O70" s="316">
        <v>0</v>
      </c>
      <c r="P70" s="319">
        <f>SUM(O70-N70)</f>
        <v>0</v>
      </c>
      <c r="Q70" s="317">
        <v>0</v>
      </c>
      <c r="R70" s="316">
        <v>0</v>
      </c>
      <c r="S70" s="319">
        <f>SUM(R70-Q70)</f>
        <v>0</v>
      </c>
    </row>
    <row r="71" spans="1:19" s="313" customFormat="1" ht="15" hidden="1">
      <c r="A71" s="314"/>
      <c r="B71" s="312">
        <f>SUM(E71,H71,K71,N71,Q71)</f>
        <v>0</v>
      </c>
      <c r="C71" s="321">
        <f aca="true" t="shared" si="31" ref="C71:L72">SUM(C72)</f>
        <v>0</v>
      </c>
      <c r="D71" s="321">
        <f t="shared" si="31"/>
        <v>0</v>
      </c>
      <c r="E71" s="321">
        <f t="shared" si="31"/>
        <v>0</v>
      </c>
      <c r="F71" s="321">
        <f t="shared" si="31"/>
        <v>0</v>
      </c>
      <c r="G71" s="321">
        <f t="shared" si="31"/>
        <v>0</v>
      </c>
      <c r="H71" s="321">
        <f t="shared" si="31"/>
        <v>0</v>
      </c>
      <c r="I71" s="321">
        <f t="shared" si="31"/>
        <v>0</v>
      </c>
      <c r="J71" s="321">
        <f t="shared" si="31"/>
        <v>0</v>
      </c>
      <c r="K71" s="321">
        <f t="shared" si="31"/>
        <v>0</v>
      </c>
      <c r="L71" s="321">
        <f t="shared" si="31"/>
        <v>0</v>
      </c>
      <c r="M71" s="321">
        <f aca="true" t="shared" si="32" ref="M71:S72">SUM(M72)</f>
        <v>0</v>
      </c>
      <c r="N71" s="321">
        <f t="shared" si="32"/>
        <v>0</v>
      </c>
      <c r="O71" s="321">
        <f t="shared" si="32"/>
        <v>0</v>
      </c>
      <c r="P71" s="321">
        <f t="shared" si="32"/>
        <v>0</v>
      </c>
      <c r="Q71" s="321">
        <f t="shared" si="32"/>
        <v>0</v>
      </c>
      <c r="R71" s="321">
        <f t="shared" si="32"/>
        <v>0</v>
      </c>
      <c r="S71" s="321">
        <f t="shared" si="32"/>
        <v>0</v>
      </c>
    </row>
    <row r="72" spans="1:19" s="313" customFormat="1" ht="15" hidden="1">
      <c r="A72" s="314"/>
      <c r="B72" s="312">
        <f>SUM(E72,H72,K72,N72,Q72)</f>
        <v>0</v>
      </c>
      <c r="C72" s="321">
        <f t="shared" si="31"/>
        <v>0</v>
      </c>
      <c r="D72" s="321">
        <f t="shared" si="31"/>
        <v>0</v>
      </c>
      <c r="E72" s="321">
        <f t="shared" si="31"/>
        <v>0</v>
      </c>
      <c r="F72" s="321">
        <f t="shared" si="31"/>
        <v>0</v>
      </c>
      <c r="G72" s="321">
        <f t="shared" si="31"/>
        <v>0</v>
      </c>
      <c r="H72" s="321">
        <f t="shared" si="31"/>
        <v>0</v>
      </c>
      <c r="I72" s="321">
        <f t="shared" si="31"/>
        <v>0</v>
      </c>
      <c r="J72" s="321">
        <f t="shared" si="31"/>
        <v>0</v>
      </c>
      <c r="K72" s="321">
        <f t="shared" si="31"/>
        <v>0</v>
      </c>
      <c r="L72" s="321">
        <f t="shared" si="31"/>
        <v>0</v>
      </c>
      <c r="M72" s="321">
        <f t="shared" si="32"/>
        <v>0</v>
      </c>
      <c r="N72" s="321">
        <f t="shared" si="32"/>
        <v>0</v>
      </c>
      <c r="O72" s="321">
        <f t="shared" si="32"/>
        <v>0</v>
      </c>
      <c r="P72" s="321">
        <f t="shared" si="32"/>
        <v>0</v>
      </c>
      <c r="Q72" s="321">
        <f t="shared" si="32"/>
        <v>0</v>
      </c>
      <c r="R72" s="321">
        <f t="shared" si="32"/>
        <v>0</v>
      </c>
      <c r="S72" s="321">
        <f t="shared" si="32"/>
        <v>0</v>
      </c>
    </row>
    <row r="73" spans="1:19" s="313" customFormat="1" ht="15" hidden="1">
      <c r="A73" s="315"/>
      <c r="B73" s="316"/>
      <c r="C73" s="316"/>
      <c r="D73" s="316">
        <f>SUM(C73-B73)</f>
        <v>0</v>
      </c>
      <c r="E73" s="317">
        <v>0</v>
      </c>
      <c r="F73" s="318">
        <v>0</v>
      </c>
      <c r="G73" s="319">
        <f>SUM(F73-E73)</f>
        <v>0</v>
      </c>
      <c r="H73" s="317"/>
      <c r="I73" s="318"/>
      <c r="J73" s="319">
        <f>SUM(I73-H73)</f>
        <v>0</v>
      </c>
      <c r="K73" s="317">
        <v>0</v>
      </c>
      <c r="L73" s="316">
        <v>0</v>
      </c>
      <c r="M73" s="319">
        <f>SUM(L73-K73)</f>
        <v>0</v>
      </c>
      <c r="N73" s="317">
        <v>0</v>
      </c>
      <c r="O73" s="316">
        <v>0</v>
      </c>
      <c r="P73" s="319">
        <f>SUM(O73-N73)</f>
        <v>0</v>
      </c>
      <c r="Q73" s="317">
        <v>0</v>
      </c>
      <c r="R73" s="316">
        <v>0</v>
      </c>
      <c r="S73" s="319">
        <f>SUM(R73-Q73)</f>
        <v>0</v>
      </c>
    </row>
    <row r="74" spans="1:19" s="322" customFormat="1" ht="15">
      <c r="A74" s="314" t="s">
        <v>532</v>
      </c>
      <c r="B74" s="312">
        <f>SUM(E74,H74,K74,N74,Q74)</f>
        <v>0</v>
      </c>
      <c r="C74" s="312">
        <f>SUM(F74,I74,L74,O74,R74)</f>
        <v>747066</v>
      </c>
      <c r="D74" s="312">
        <f>SUM(G74,J74,M74,P74,S74)</f>
        <v>373042</v>
      </c>
      <c r="E74" s="321">
        <f aca="true" t="shared" si="33" ref="E74:S74">SUM(E75,E76,E97)</f>
        <v>0</v>
      </c>
      <c r="F74" s="321">
        <f t="shared" si="33"/>
        <v>65000</v>
      </c>
      <c r="G74" s="321">
        <f t="shared" si="33"/>
        <v>65000</v>
      </c>
      <c r="H74" s="321">
        <f t="shared" si="33"/>
        <v>0</v>
      </c>
      <c r="I74" s="321">
        <f t="shared" si="33"/>
        <v>153540</v>
      </c>
      <c r="J74" s="321">
        <f t="shared" si="33"/>
        <v>148380</v>
      </c>
      <c r="K74" s="321">
        <f t="shared" si="33"/>
        <v>0</v>
      </c>
      <c r="L74" s="321">
        <f t="shared" si="33"/>
        <v>306476</v>
      </c>
      <c r="M74" s="321">
        <f t="shared" si="33"/>
        <v>159662</v>
      </c>
      <c r="N74" s="321">
        <f t="shared" si="33"/>
        <v>0</v>
      </c>
      <c r="O74" s="321">
        <f t="shared" si="33"/>
        <v>0</v>
      </c>
      <c r="P74" s="321">
        <f t="shared" si="33"/>
        <v>0</v>
      </c>
      <c r="Q74" s="321">
        <f t="shared" si="33"/>
        <v>0</v>
      </c>
      <c r="R74" s="321">
        <f t="shared" si="33"/>
        <v>222050</v>
      </c>
      <c r="S74" s="321">
        <f t="shared" si="33"/>
        <v>0</v>
      </c>
    </row>
    <row r="75" spans="1:19" s="313" customFormat="1" ht="15">
      <c r="A75" s="315" t="s">
        <v>545</v>
      </c>
      <c r="B75" s="316"/>
      <c r="C75" s="316">
        <v>20000</v>
      </c>
      <c r="D75" s="316">
        <f aca="true" t="shared" si="34" ref="D75:D106">SUM(G75,J75,M75,P75,S75)</f>
        <v>20000</v>
      </c>
      <c r="E75" s="317">
        <v>0</v>
      </c>
      <c r="F75" s="318">
        <v>0</v>
      </c>
      <c r="G75" s="318">
        <v>0</v>
      </c>
      <c r="H75" s="317">
        <v>0</v>
      </c>
      <c r="I75" s="318">
        <v>0</v>
      </c>
      <c r="J75" s="318">
        <v>0</v>
      </c>
      <c r="K75" s="317">
        <v>0</v>
      </c>
      <c r="L75" s="316">
        <v>20000</v>
      </c>
      <c r="M75" s="319">
        <v>20000</v>
      </c>
      <c r="N75" s="317">
        <v>0</v>
      </c>
      <c r="O75" s="316">
        <v>0</v>
      </c>
      <c r="P75" s="316">
        <v>0</v>
      </c>
      <c r="Q75" s="317">
        <v>0</v>
      </c>
      <c r="R75" s="316">
        <v>0</v>
      </c>
      <c r="S75" s="316">
        <v>0</v>
      </c>
    </row>
    <row r="76" spans="1:19" s="322" customFormat="1" ht="15">
      <c r="A76" s="314" t="s">
        <v>550</v>
      </c>
      <c r="B76" s="312">
        <f>SUM(E76,H76,K76,N76,Q76)</f>
        <v>0</v>
      </c>
      <c r="C76" s="312">
        <f>SUM(F76,I76,L76,O76,R76)</f>
        <v>724066</v>
      </c>
      <c r="D76" s="312">
        <f t="shared" si="34"/>
        <v>353042</v>
      </c>
      <c r="E76" s="321">
        <f aca="true" t="shared" si="35" ref="E76:S76">SUM(E77,E78,E79,E80,E81,E82,E83,E84,E85,E91,E92,E93,E94,E95,E96)</f>
        <v>0</v>
      </c>
      <c r="F76" s="321">
        <f t="shared" si="35"/>
        <v>65000</v>
      </c>
      <c r="G76" s="321">
        <f t="shared" si="35"/>
        <v>65000</v>
      </c>
      <c r="H76" s="321">
        <f t="shared" si="35"/>
        <v>0</v>
      </c>
      <c r="I76" s="321">
        <f t="shared" si="35"/>
        <v>150540</v>
      </c>
      <c r="J76" s="321">
        <f t="shared" si="35"/>
        <v>148380</v>
      </c>
      <c r="K76" s="321">
        <f t="shared" si="35"/>
        <v>0</v>
      </c>
      <c r="L76" s="321">
        <f t="shared" si="35"/>
        <v>286476</v>
      </c>
      <c r="M76" s="321">
        <f t="shared" si="35"/>
        <v>139662</v>
      </c>
      <c r="N76" s="321">
        <f t="shared" si="35"/>
        <v>0</v>
      </c>
      <c r="O76" s="321">
        <f t="shared" si="35"/>
        <v>0</v>
      </c>
      <c r="P76" s="321">
        <f t="shared" si="35"/>
        <v>0</v>
      </c>
      <c r="Q76" s="321">
        <f t="shared" si="35"/>
        <v>0</v>
      </c>
      <c r="R76" s="321">
        <f t="shared" si="35"/>
        <v>222050</v>
      </c>
      <c r="S76" s="321">
        <f t="shared" si="35"/>
        <v>0</v>
      </c>
    </row>
    <row r="77" spans="1:19" s="322" customFormat="1" ht="15">
      <c r="A77" s="315" t="s">
        <v>569</v>
      </c>
      <c r="B77" s="316"/>
      <c r="C77" s="316">
        <v>50264</v>
      </c>
      <c r="D77" s="316">
        <f t="shared" si="34"/>
        <v>50264</v>
      </c>
      <c r="E77" s="317">
        <v>0</v>
      </c>
      <c r="F77" s="316">
        <v>0</v>
      </c>
      <c r="G77" s="316">
        <v>0</v>
      </c>
      <c r="H77" s="317">
        <v>0</v>
      </c>
      <c r="I77" s="316">
        <v>0</v>
      </c>
      <c r="J77" s="316">
        <v>0</v>
      </c>
      <c r="K77" s="317">
        <v>0</v>
      </c>
      <c r="L77" s="316">
        <v>50264</v>
      </c>
      <c r="M77" s="318">
        <v>50264</v>
      </c>
      <c r="N77" s="317">
        <v>0</v>
      </c>
      <c r="O77" s="316">
        <v>0</v>
      </c>
      <c r="P77" s="316">
        <v>0</v>
      </c>
      <c r="Q77" s="317">
        <v>0</v>
      </c>
      <c r="R77" s="316">
        <v>0</v>
      </c>
      <c r="S77" s="316">
        <v>0</v>
      </c>
    </row>
    <row r="78" spans="1:19" s="322" customFormat="1" ht="15">
      <c r="A78" s="320" t="s">
        <v>570</v>
      </c>
      <c r="B78" s="316"/>
      <c r="C78" s="316">
        <v>20000</v>
      </c>
      <c r="D78" s="316">
        <f t="shared" si="34"/>
        <v>10000</v>
      </c>
      <c r="E78" s="317">
        <v>0</v>
      </c>
      <c r="F78" s="316">
        <v>0</v>
      </c>
      <c r="G78" s="316">
        <v>0</v>
      </c>
      <c r="H78" s="317">
        <v>0</v>
      </c>
      <c r="I78" s="316">
        <v>10000</v>
      </c>
      <c r="J78" s="318">
        <v>10000</v>
      </c>
      <c r="K78" s="317">
        <v>0</v>
      </c>
      <c r="L78" s="316">
        <v>0</v>
      </c>
      <c r="M78" s="316">
        <v>0</v>
      </c>
      <c r="N78" s="317">
        <v>0</v>
      </c>
      <c r="O78" s="316">
        <v>0</v>
      </c>
      <c r="P78" s="316">
        <v>0</v>
      </c>
      <c r="Q78" s="317">
        <v>0</v>
      </c>
      <c r="R78" s="316">
        <v>10000</v>
      </c>
      <c r="S78" s="318">
        <v>0</v>
      </c>
    </row>
    <row r="79" spans="1:19" s="322" customFormat="1" ht="15">
      <c r="A79" s="315" t="s">
        <v>571</v>
      </c>
      <c r="B79" s="316"/>
      <c r="C79" s="316">
        <v>98030</v>
      </c>
      <c r="D79" s="316">
        <f t="shared" si="34"/>
        <v>53030</v>
      </c>
      <c r="E79" s="317">
        <v>0</v>
      </c>
      <c r="F79" s="316">
        <v>35000</v>
      </c>
      <c r="G79" s="318">
        <v>35000</v>
      </c>
      <c r="H79" s="317">
        <v>0</v>
      </c>
      <c r="I79" s="316">
        <v>12500</v>
      </c>
      <c r="J79" s="318">
        <v>10470</v>
      </c>
      <c r="K79" s="317">
        <v>0</v>
      </c>
      <c r="L79" s="316">
        <v>7560</v>
      </c>
      <c r="M79" s="318">
        <v>7560</v>
      </c>
      <c r="N79" s="317">
        <v>0</v>
      </c>
      <c r="O79" s="316">
        <v>0</v>
      </c>
      <c r="P79" s="316">
        <v>0</v>
      </c>
      <c r="Q79" s="317">
        <v>0</v>
      </c>
      <c r="R79" s="316">
        <v>45000</v>
      </c>
      <c r="S79" s="318">
        <v>0</v>
      </c>
    </row>
    <row r="80" spans="1:19" s="322" customFormat="1" ht="15">
      <c r="A80" s="315" t="s">
        <v>572</v>
      </c>
      <c r="B80" s="316"/>
      <c r="C80" s="316">
        <v>74300</v>
      </c>
      <c r="D80" s="316">
        <f t="shared" si="34"/>
        <v>39997</v>
      </c>
      <c r="E80" s="317">
        <v>0</v>
      </c>
      <c r="F80" s="316">
        <v>30000</v>
      </c>
      <c r="G80" s="318">
        <v>30000</v>
      </c>
      <c r="H80" s="317">
        <v>0</v>
      </c>
      <c r="I80" s="316">
        <v>10000</v>
      </c>
      <c r="J80" s="318">
        <v>9997</v>
      </c>
      <c r="K80" s="317">
        <v>0</v>
      </c>
      <c r="L80" s="316">
        <v>0</v>
      </c>
      <c r="M80" s="316">
        <v>0</v>
      </c>
      <c r="N80" s="317">
        <v>0</v>
      </c>
      <c r="O80" s="316">
        <v>0</v>
      </c>
      <c r="P80" s="316">
        <v>0</v>
      </c>
      <c r="Q80" s="317">
        <v>0</v>
      </c>
      <c r="R80" s="316">
        <v>34300</v>
      </c>
      <c r="S80" s="318">
        <v>0</v>
      </c>
    </row>
    <row r="81" spans="1:19" s="322" customFormat="1" ht="15">
      <c r="A81" s="320" t="s">
        <v>573</v>
      </c>
      <c r="B81" s="316"/>
      <c r="C81" s="316">
        <v>25000</v>
      </c>
      <c r="D81" s="316">
        <f t="shared" si="34"/>
        <v>0</v>
      </c>
      <c r="E81" s="317">
        <v>0</v>
      </c>
      <c r="F81" s="316">
        <v>0</v>
      </c>
      <c r="G81" s="316">
        <v>0</v>
      </c>
      <c r="H81" s="317">
        <v>0</v>
      </c>
      <c r="I81" s="316">
        <v>0</v>
      </c>
      <c r="J81" s="316">
        <v>0</v>
      </c>
      <c r="K81" s="317">
        <v>0</v>
      </c>
      <c r="L81" s="316">
        <v>0</v>
      </c>
      <c r="M81" s="316">
        <v>0</v>
      </c>
      <c r="N81" s="317">
        <v>0</v>
      </c>
      <c r="O81" s="316">
        <v>0</v>
      </c>
      <c r="P81" s="316">
        <v>0</v>
      </c>
      <c r="Q81" s="317">
        <v>0</v>
      </c>
      <c r="R81" s="316">
        <v>25000</v>
      </c>
      <c r="S81" s="318">
        <v>0</v>
      </c>
    </row>
    <row r="82" spans="1:19" s="322" customFormat="1" ht="15">
      <c r="A82" s="320" t="s">
        <v>574</v>
      </c>
      <c r="B82" s="316"/>
      <c r="C82" s="316">
        <v>40000</v>
      </c>
      <c r="D82" s="316">
        <f t="shared" si="34"/>
        <v>0</v>
      </c>
      <c r="E82" s="317">
        <v>0</v>
      </c>
      <c r="F82" s="316">
        <v>0</v>
      </c>
      <c r="G82" s="316">
        <v>0</v>
      </c>
      <c r="H82" s="317">
        <v>0</v>
      </c>
      <c r="I82" s="316">
        <v>0</v>
      </c>
      <c r="J82" s="316">
        <v>0</v>
      </c>
      <c r="K82" s="317">
        <v>0</v>
      </c>
      <c r="L82" s="316">
        <v>0</v>
      </c>
      <c r="M82" s="316">
        <v>0</v>
      </c>
      <c r="N82" s="317">
        <v>0</v>
      </c>
      <c r="O82" s="316">
        <v>0</v>
      </c>
      <c r="P82" s="316">
        <v>0</v>
      </c>
      <c r="Q82" s="317">
        <v>0</v>
      </c>
      <c r="R82" s="316">
        <v>40000</v>
      </c>
      <c r="S82" s="318">
        <v>0</v>
      </c>
    </row>
    <row r="83" spans="1:19" s="322" customFormat="1" ht="15">
      <c r="A83" s="320" t="s">
        <v>575</v>
      </c>
      <c r="B83" s="316"/>
      <c r="C83" s="316">
        <v>100787</v>
      </c>
      <c r="D83" s="316">
        <f t="shared" si="34"/>
        <v>61298</v>
      </c>
      <c r="E83" s="317">
        <v>0</v>
      </c>
      <c r="F83" s="316">
        <v>0</v>
      </c>
      <c r="G83" s="316">
        <v>0</v>
      </c>
      <c r="H83" s="317">
        <v>0</v>
      </c>
      <c r="I83" s="316">
        <v>61300</v>
      </c>
      <c r="J83" s="318">
        <v>61298</v>
      </c>
      <c r="K83" s="317">
        <v>0</v>
      </c>
      <c r="L83" s="316">
        <v>0</v>
      </c>
      <c r="M83" s="316">
        <v>0</v>
      </c>
      <c r="N83" s="317">
        <v>0</v>
      </c>
      <c r="O83" s="316">
        <v>0</v>
      </c>
      <c r="P83" s="316">
        <v>0</v>
      </c>
      <c r="Q83" s="317">
        <v>0</v>
      </c>
      <c r="R83" s="316">
        <v>39487</v>
      </c>
      <c r="S83" s="318">
        <v>0</v>
      </c>
    </row>
    <row r="84" spans="1:19" s="322" customFormat="1" ht="15">
      <c r="A84" s="320" t="s">
        <v>576</v>
      </c>
      <c r="B84" s="316"/>
      <c r="C84" s="316">
        <v>83263</v>
      </c>
      <c r="D84" s="316">
        <f t="shared" si="34"/>
        <v>54992</v>
      </c>
      <c r="E84" s="317">
        <v>0</v>
      </c>
      <c r="F84" s="316">
        <v>0</v>
      </c>
      <c r="G84" s="316">
        <v>0</v>
      </c>
      <c r="H84" s="317">
        <v>0</v>
      </c>
      <c r="I84" s="316">
        <v>55000</v>
      </c>
      <c r="J84" s="318">
        <v>54992</v>
      </c>
      <c r="K84" s="317">
        <v>0</v>
      </c>
      <c r="L84" s="316">
        <v>0</v>
      </c>
      <c r="M84" s="316">
        <v>0</v>
      </c>
      <c r="N84" s="317">
        <v>0</v>
      </c>
      <c r="O84" s="316">
        <v>0</v>
      </c>
      <c r="P84" s="316">
        <v>0</v>
      </c>
      <c r="Q84" s="317">
        <v>0</v>
      </c>
      <c r="R84" s="316">
        <v>28263</v>
      </c>
      <c r="S84" s="318">
        <v>0</v>
      </c>
    </row>
    <row r="85" spans="1:19" s="322" customFormat="1" ht="15">
      <c r="A85" s="320" t="s">
        <v>577</v>
      </c>
      <c r="B85" s="316"/>
      <c r="C85" s="316">
        <v>1740</v>
      </c>
      <c r="D85" s="316">
        <f t="shared" si="34"/>
        <v>1623</v>
      </c>
      <c r="E85" s="317">
        <v>0</v>
      </c>
      <c r="F85" s="316">
        <v>0</v>
      </c>
      <c r="G85" s="316">
        <v>0</v>
      </c>
      <c r="H85" s="317">
        <v>0</v>
      </c>
      <c r="I85" s="316">
        <v>1740</v>
      </c>
      <c r="J85" s="318">
        <v>1623</v>
      </c>
      <c r="K85" s="317">
        <v>0</v>
      </c>
      <c r="L85" s="316">
        <v>0</v>
      </c>
      <c r="M85" s="316">
        <v>0</v>
      </c>
      <c r="N85" s="317">
        <v>0</v>
      </c>
      <c r="O85" s="316">
        <v>0</v>
      </c>
      <c r="P85" s="316">
        <v>0</v>
      </c>
      <c r="Q85" s="317">
        <v>0</v>
      </c>
      <c r="R85" s="316">
        <v>0</v>
      </c>
      <c r="S85" s="316">
        <v>0</v>
      </c>
    </row>
    <row r="86" spans="1:19" s="323" customFormat="1" ht="15" hidden="1">
      <c r="A86" s="314" t="s">
        <v>578</v>
      </c>
      <c r="B86" s="316"/>
      <c r="C86" s="316">
        <v>1740</v>
      </c>
      <c r="D86" s="316">
        <f t="shared" si="34"/>
        <v>0</v>
      </c>
      <c r="E86" s="317">
        <v>0</v>
      </c>
      <c r="F86" s="316">
        <v>0</v>
      </c>
      <c r="G86" s="316">
        <v>0</v>
      </c>
      <c r="H86" s="317">
        <v>1740</v>
      </c>
      <c r="I86" s="316">
        <v>1740</v>
      </c>
      <c r="J86" s="318">
        <f>SUM(I86-H86)</f>
        <v>0</v>
      </c>
      <c r="K86" s="317">
        <v>0</v>
      </c>
      <c r="L86" s="316">
        <v>0</v>
      </c>
      <c r="M86" s="318">
        <f>SUM(L86-K86)</f>
        <v>0</v>
      </c>
      <c r="N86" s="317">
        <v>0</v>
      </c>
      <c r="O86" s="316">
        <v>0</v>
      </c>
      <c r="P86" s="316">
        <v>0</v>
      </c>
      <c r="Q86" s="317">
        <v>0</v>
      </c>
      <c r="R86" s="316">
        <v>0</v>
      </c>
      <c r="S86" s="316">
        <v>0</v>
      </c>
    </row>
    <row r="87" spans="1:19" s="322" customFormat="1" ht="15" hidden="1">
      <c r="A87" s="320" t="s">
        <v>579</v>
      </c>
      <c r="B87" s="316"/>
      <c r="C87" s="316">
        <v>1740</v>
      </c>
      <c r="D87" s="316">
        <f t="shared" si="34"/>
        <v>0</v>
      </c>
      <c r="E87" s="317">
        <v>0</v>
      </c>
      <c r="F87" s="316">
        <v>0</v>
      </c>
      <c r="G87" s="316">
        <v>0</v>
      </c>
      <c r="H87" s="317">
        <v>1740</v>
      </c>
      <c r="I87" s="316">
        <v>1740</v>
      </c>
      <c r="J87" s="318">
        <f>SUM(I87-H87)</f>
        <v>0</v>
      </c>
      <c r="K87" s="317">
        <v>0</v>
      </c>
      <c r="L87" s="316">
        <v>0</v>
      </c>
      <c r="M87" s="318">
        <f>SUM(L87-K87)</f>
        <v>0</v>
      </c>
      <c r="N87" s="317">
        <v>0</v>
      </c>
      <c r="O87" s="316">
        <v>0</v>
      </c>
      <c r="P87" s="316">
        <v>0</v>
      </c>
      <c r="Q87" s="317">
        <v>0</v>
      </c>
      <c r="R87" s="316">
        <v>0</v>
      </c>
      <c r="S87" s="316">
        <v>0</v>
      </c>
    </row>
    <row r="88" spans="1:19" s="322" customFormat="1" ht="15" hidden="1">
      <c r="A88" s="315"/>
      <c r="B88" s="316"/>
      <c r="C88" s="316">
        <v>1740</v>
      </c>
      <c r="D88" s="316">
        <f t="shared" si="34"/>
        <v>0</v>
      </c>
      <c r="E88" s="317">
        <v>0</v>
      </c>
      <c r="F88" s="316">
        <v>0</v>
      </c>
      <c r="G88" s="316">
        <v>0</v>
      </c>
      <c r="H88" s="317">
        <v>1740</v>
      </c>
      <c r="I88" s="316">
        <v>1740</v>
      </c>
      <c r="J88" s="318">
        <f>SUM(I88-H88)</f>
        <v>0</v>
      </c>
      <c r="K88" s="317">
        <v>0</v>
      </c>
      <c r="L88" s="316">
        <v>0</v>
      </c>
      <c r="M88" s="318">
        <f>SUM(L88-K88)</f>
        <v>0</v>
      </c>
      <c r="N88" s="317">
        <v>0</v>
      </c>
      <c r="O88" s="316">
        <v>0</v>
      </c>
      <c r="P88" s="316">
        <v>0</v>
      </c>
      <c r="Q88" s="317">
        <v>0</v>
      </c>
      <c r="R88" s="316">
        <v>0</v>
      </c>
      <c r="S88" s="316">
        <v>0</v>
      </c>
    </row>
    <row r="89" spans="1:19" s="322" customFormat="1" ht="15" hidden="1">
      <c r="A89" s="315"/>
      <c r="B89" s="316"/>
      <c r="C89" s="316">
        <v>1740</v>
      </c>
      <c r="D89" s="316">
        <f t="shared" si="34"/>
        <v>0</v>
      </c>
      <c r="E89" s="317">
        <v>0</v>
      </c>
      <c r="F89" s="316">
        <v>0</v>
      </c>
      <c r="G89" s="316">
        <v>0</v>
      </c>
      <c r="H89" s="317">
        <v>1740</v>
      </c>
      <c r="I89" s="316">
        <v>1740</v>
      </c>
      <c r="J89" s="318">
        <f>SUM(I89-H89)</f>
        <v>0</v>
      </c>
      <c r="K89" s="317">
        <v>0</v>
      </c>
      <c r="L89" s="316">
        <v>0</v>
      </c>
      <c r="M89" s="318">
        <f>SUM(L89-K89)</f>
        <v>0</v>
      </c>
      <c r="N89" s="317">
        <v>0</v>
      </c>
      <c r="O89" s="316">
        <v>0</v>
      </c>
      <c r="P89" s="316">
        <v>0</v>
      </c>
      <c r="Q89" s="317">
        <v>0</v>
      </c>
      <c r="R89" s="316">
        <v>0</v>
      </c>
      <c r="S89" s="316">
        <v>0</v>
      </c>
    </row>
    <row r="90" spans="1:19" s="322" customFormat="1" ht="15" hidden="1">
      <c r="A90" s="320"/>
      <c r="B90" s="316"/>
      <c r="C90" s="316">
        <v>1740</v>
      </c>
      <c r="D90" s="316">
        <f t="shared" si="34"/>
        <v>0</v>
      </c>
      <c r="E90" s="317">
        <v>0</v>
      </c>
      <c r="F90" s="316">
        <v>0</v>
      </c>
      <c r="G90" s="316">
        <v>0</v>
      </c>
      <c r="H90" s="317">
        <v>1740</v>
      </c>
      <c r="I90" s="316">
        <v>1740</v>
      </c>
      <c r="J90" s="318">
        <f>SUM(I90-H90)</f>
        <v>0</v>
      </c>
      <c r="K90" s="317">
        <v>0</v>
      </c>
      <c r="L90" s="316">
        <v>0</v>
      </c>
      <c r="M90" s="318">
        <f>SUM(L90-K90)</f>
        <v>0</v>
      </c>
      <c r="N90" s="317">
        <v>0</v>
      </c>
      <c r="O90" s="316">
        <v>0</v>
      </c>
      <c r="P90" s="316">
        <v>0</v>
      </c>
      <c r="Q90" s="317">
        <v>0</v>
      </c>
      <c r="R90" s="316">
        <v>0</v>
      </c>
      <c r="S90" s="316">
        <v>0</v>
      </c>
    </row>
    <row r="91" spans="1:19" s="322" customFormat="1" ht="15">
      <c r="A91" s="320" t="s">
        <v>722</v>
      </c>
      <c r="B91" s="316"/>
      <c r="C91" s="316">
        <v>18000</v>
      </c>
      <c r="D91" s="316">
        <f t="shared" si="34"/>
        <v>0</v>
      </c>
      <c r="E91" s="317">
        <v>0</v>
      </c>
      <c r="F91" s="316">
        <v>0</v>
      </c>
      <c r="G91" s="316">
        <v>0</v>
      </c>
      <c r="H91" s="317">
        <v>0</v>
      </c>
      <c r="I91" s="316">
        <v>0</v>
      </c>
      <c r="J91" s="316">
        <v>0</v>
      </c>
      <c r="K91" s="317">
        <v>0</v>
      </c>
      <c r="L91" s="316">
        <v>18000</v>
      </c>
      <c r="M91" s="318">
        <v>0</v>
      </c>
      <c r="N91" s="317">
        <v>0</v>
      </c>
      <c r="O91" s="316">
        <v>0</v>
      </c>
      <c r="P91" s="316">
        <v>0</v>
      </c>
      <c r="Q91" s="317">
        <v>0</v>
      </c>
      <c r="R91" s="316">
        <v>0</v>
      </c>
      <c r="S91" s="316">
        <v>0</v>
      </c>
    </row>
    <row r="92" spans="1:19" s="322" customFormat="1" ht="15">
      <c r="A92" s="320" t="s">
        <v>723</v>
      </c>
      <c r="B92" s="316"/>
      <c r="C92" s="316">
        <v>45350</v>
      </c>
      <c r="D92" s="316">
        <f t="shared" si="34"/>
        <v>0</v>
      </c>
      <c r="E92" s="317">
        <v>0</v>
      </c>
      <c r="F92" s="316">
        <v>0</v>
      </c>
      <c r="G92" s="316">
        <v>0</v>
      </c>
      <c r="H92" s="317">
        <v>0</v>
      </c>
      <c r="I92" s="316">
        <v>0</v>
      </c>
      <c r="J92" s="316">
        <v>0</v>
      </c>
      <c r="K92" s="317">
        <v>0</v>
      </c>
      <c r="L92" s="316">
        <v>45350</v>
      </c>
      <c r="M92" s="318">
        <v>0</v>
      </c>
      <c r="N92" s="317">
        <v>0</v>
      </c>
      <c r="O92" s="316">
        <v>0</v>
      </c>
      <c r="P92" s="316">
        <v>0</v>
      </c>
      <c r="Q92" s="317">
        <v>0</v>
      </c>
      <c r="R92" s="316">
        <v>0</v>
      </c>
      <c r="S92" s="316">
        <v>0</v>
      </c>
    </row>
    <row r="93" spans="1:19" s="322" customFormat="1" ht="15">
      <c r="A93" s="320" t="s">
        <v>724</v>
      </c>
      <c r="B93" s="316"/>
      <c r="C93" s="316">
        <v>44350</v>
      </c>
      <c r="D93" s="316">
        <f t="shared" si="34"/>
        <v>0</v>
      </c>
      <c r="E93" s="317">
        <v>0</v>
      </c>
      <c r="F93" s="316">
        <v>0</v>
      </c>
      <c r="G93" s="316">
        <v>0</v>
      </c>
      <c r="H93" s="317">
        <v>0</v>
      </c>
      <c r="I93" s="316">
        <v>0</v>
      </c>
      <c r="J93" s="316">
        <v>0</v>
      </c>
      <c r="K93" s="317">
        <v>0</v>
      </c>
      <c r="L93" s="316">
        <v>44350</v>
      </c>
      <c r="M93" s="318">
        <v>0</v>
      </c>
      <c r="N93" s="317">
        <v>0</v>
      </c>
      <c r="O93" s="316">
        <v>0</v>
      </c>
      <c r="P93" s="316">
        <v>0</v>
      </c>
      <c r="Q93" s="317">
        <v>0</v>
      </c>
      <c r="R93" s="316">
        <v>0</v>
      </c>
      <c r="S93" s="316">
        <v>0</v>
      </c>
    </row>
    <row r="94" spans="1:19" s="322" customFormat="1" ht="15">
      <c r="A94" s="320" t="s">
        <v>725</v>
      </c>
      <c r="B94" s="316"/>
      <c r="C94" s="316">
        <v>42169</v>
      </c>
      <c r="D94" s="316">
        <f t="shared" si="34"/>
        <v>38041</v>
      </c>
      <c r="E94" s="317">
        <v>0</v>
      </c>
      <c r="F94" s="316">
        <v>0</v>
      </c>
      <c r="G94" s="316">
        <v>0</v>
      </c>
      <c r="H94" s="317">
        <v>0</v>
      </c>
      <c r="I94" s="316">
        <v>0</v>
      </c>
      <c r="J94" s="316">
        <v>0</v>
      </c>
      <c r="K94" s="317">
        <v>0</v>
      </c>
      <c r="L94" s="316">
        <v>42169</v>
      </c>
      <c r="M94" s="318">
        <v>38041</v>
      </c>
      <c r="N94" s="317">
        <v>0</v>
      </c>
      <c r="O94" s="316">
        <v>0</v>
      </c>
      <c r="P94" s="316">
        <v>0</v>
      </c>
      <c r="Q94" s="317">
        <v>0</v>
      </c>
      <c r="R94" s="316">
        <v>0</v>
      </c>
      <c r="S94" s="316">
        <v>0</v>
      </c>
    </row>
    <row r="95" spans="1:19" s="322" customFormat="1" ht="15">
      <c r="A95" s="320" t="s">
        <v>726</v>
      </c>
      <c r="B95" s="316"/>
      <c r="C95" s="316">
        <v>45783</v>
      </c>
      <c r="D95" s="316">
        <f t="shared" si="34"/>
        <v>43797</v>
      </c>
      <c r="E95" s="317">
        <v>0</v>
      </c>
      <c r="F95" s="316">
        <v>0</v>
      </c>
      <c r="G95" s="316">
        <v>0</v>
      </c>
      <c r="H95" s="317">
        <v>0</v>
      </c>
      <c r="I95" s="316">
        <v>0</v>
      </c>
      <c r="J95" s="316">
        <v>0</v>
      </c>
      <c r="K95" s="317">
        <v>0</v>
      </c>
      <c r="L95" s="316">
        <v>45783</v>
      </c>
      <c r="M95" s="318">
        <v>43797</v>
      </c>
      <c r="N95" s="317">
        <v>0</v>
      </c>
      <c r="O95" s="316">
        <v>0</v>
      </c>
      <c r="P95" s="316">
        <v>0</v>
      </c>
      <c r="Q95" s="317">
        <v>0</v>
      </c>
      <c r="R95" s="316">
        <v>0</v>
      </c>
      <c r="S95" s="316">
        <v>0</v>
      </c>
    </row>
    <row r="96" spans="1:19" s="322" customFormat="1" ht="15">
      <c r="A96" s="320" t="s">
        <v>727</v>
      </c>
      <c r="B96" s="316"/>
      <c r="C96" s="316">
        <v>33000</v>
      </c>
      <c r="D96" s="316">
        <f t="shared" si="34"/>
        <v>0</v>
      </c>
      <c r="E96" s="317">
        <v>0</v>
      </c>
      <c r="F96" s="316">
        <v>0</v>
      </c>
      <c r="G96" s="316">
        <v>0</v>
      </c>
      <c r="H96" s="317">
        <v>0</v>
      </c>
      <c r="I96" s="316">
        <v>0</v>
      </c>
      <c r="J96" s="316">
        <v>0</v>
      </c>
      <c r="K96" s="317">
        <v>0</v>
      </c>
      <c r="L96" s="316">
        <v>33000</v>
      </c>
      <c r="M96" s="318">
        <v>0</v>
      </c>
      <c r="N96" s="317">
        <v>0</v>
      </c>
      <c r="O96" s="316">
        <v>0</v>
      </c>
      <c r="P96" s="316">
        <v>0</v>
      </c>
      <c r="Q96" s="317">
        <v>0</v>
      </c>
      <c r="R96" s="316">
        <v>0</v>
      </c>
      <c r="S96" s="316">
        <v>0</v>
      </c>
    </row>
    <row r="97" spans="1:19" s="323" customFormat="1" ht="15">
      <c r="A97" s="314" t="s">
        <v>580</v>
      </c>
      <c r="B97" s="312">
        <f>SUM(E97,H97,K97,N97,Q97)</f>
        <v>0</v>
      </c>
      <c r="C97" s="312">
        <f>SUM(F97,I97,L97,O97,R97)</f>
        <v>3000</v>
      </c>
      <c r="D97" s="312">
        <f t="shared" si="34"/>
        <v>0</v>
      </c>
      <c r="E97" s="321">
        <f aca="true" t="shared" si="36" ref="E97:S97">SUM(E98)</f>
        <v>0</v>
      </c>
      <c r="F97" s="321">
        <f t="shared" si="36"/>
        <v>0</v>
      </c>
      <c r="G97" s="321">
        <f t="shared" si="36"/>
        <v>0</v>
      </c>
      <c r="H97" s="321">
        <f t="shared" si="36"/>
        <v>0</v>
      </c>
      <c r="I97" s="321">
        <f t="shared" si="36"/>
        <v>3000</v>
      </c>
      <c r="J97" s="321">
        <f t="shared" si="36"/>
        <v>0</v>
      </c>
      <c r="K97" s="321">
        <f t="shared" si="36"/>
        <v>0</v>
      </c>
      <c r="L97" s="321">
        <f t="shared" si="36"/>
        <v>0</v>
      </c>
      <c r="M97" s="321">
        <f t="shared" si="36"/>
        <v>0</v>
      </c>
      <c r="N97" s="321">
        <f t="shared" si="36"/>
        <v>0</v>
      </c>
      <c r="O97" s="321">
        <f t="shared" si="36"/>
        <v>0</v>
      </c>
      <c r="P97" s="321">
        <f t="shared" si="36"/>
        <v>0</v>
      </c>
      <c r="Q97" s="321">
        <f t="shared" si="36"/>
        <v>0</v>
      </c>
      <c r="R97" s="321">
        <f t="shared" si="36"/>
        <v>0</v>
      </c>
      <c r="S97" s="321">
        <f t="shared" si="36"/>
        <v>0</v>
      </c>
    </row>
    <row r="98" spans="1:19" s="322" customFormat="1" ht="15">
      <c r="A98" s="320" t="s">
        <v>581</v>
      </c>
      <c r="B98" s="316"/>
      <c r="C98" s="316">
        <v>3000</v>
      </c>
      <c r="D98" s="316">
        <f t="shared" si="34"/>
        <v>0</v>
      </c>
      <c r="E98" s="317">
        <v>0</v>
      </c>
      <c r="F98" s="316">
        <v>0</v>
      </c>
      <c r="G98" s="316">
        <v>0</v>
      </c>
      <c r="H98" s="317">
        <v>0</v>
      </c>
      <c r="I98" s="316">
        <v>3000</v>
      </c>
      <c r="J98" s="318">
        <v>0</v>
      </c>
      <c r="K98" s="317">
        <v>0</v>
      </c>
      <c r="L98" s="316">
        <v>0</v>
      </c>
      <c r="M98" s="316">
        <v>0</v>
      </c>
      <c r="N98" s="317">
        <v>0</v>
      </c>
      <c r="O98" s="316">
        <v>0</v>
      </c>
      <c r="P98" s="316">
        <v>0</v>
      </c>
      <c r="Q98" s="317">
        <v>0</v>
      </c>
      <c r="R98" s="316">
        <v>0</v>
      </c>
      <c r="S98" s="316">
        <v>0</v>
      </c>
    </row>
    <row r="99" spans="1:19" s="323" customFormat="1" ht="15">
      <c r="A99" s="314" t="s">
        <v>582</v>
      </c>
      <c r="B99" s="312">
        <f>SUM(E99,H99,K99,N99,Q99)</f>
        <v>0</v>
      </c>
      <c r="C99" s="312">
        <f>SUM(F99,I99,L99,O99,R99)</f>
        <v>149170</v>
      </c>
      <c r="D99" s="312">
        <f t="shared" si="34"/>
        <v>121348</v>
      </c>
      <c r="E99" s="321">
        <f aca="true" t="shared" si="37" ref="E99:S99">SUM(E100)</f>
        <v>0</v>
      </c>
      <c r="F99" s="321">
        <f t="shared" si="37"/>
        <v>30000</v>
      </c>
      <c r="G99" s="321">
        <f t="shared" si="37"/>
        <v>30000</v>
      </c>
      <c r="H99" s="321">
        <f t="shared" si="37"/>
        <v>0</v>
      </c>
      <c r="I99" s="321">
        <f t="shared" si="37"/>
        <v>20000</v>
      </c>
      <c r="J99" s="321">
        <f t="shared" si="37"/>
        <v>20000</v>
      </c>
      <c r="K99" s="321">
        <f t="shared" si="37"/>
        <v>0</v>
      </c>
      <c r="L99" s="321">
        <f t="shared" si="37"/>
        <v>71348</v>
      </c>
      <c r="M99" s="321">
        <f t="shared" si="37"/>
        <v>71348</v>
      </c>
      <c r="N99" s="321">
        <f t="shared" si="37"/>
        <v>0</v>
      </c>
      <c r="O99" s="321">
        <f t="shared" si="37"/>
        <v>0</v>
      </c>
      <c r="P99" s="321">
        <f t="shared" si="37"/>
        <v>0</v>
      </c>
      <c r="Q99" s="321">
        <f t="shared" si="37"/>
        <v>0</v>
      </c>
      <c r="R99" s="321">
        <f t="shared" si="37"/>
        <v>27822</v>
      </c>
      <c r="S99" s="321">
        <f t="shared" si="37"/>
        <v>0</v>
      </c>
    </row>
    <row r="100" spans="1:19" s="323" customFormat="1" ht="15">
      <c r="A100" s="314" t="s">
        <v>550</v>
      </c>
      <c r="B100" s="312">
        <f>SUM(E100,H100,K100,N100,Q100)</f>
        <v>0</v>
      </c>
      <c r="C100" s="312">
        <f>SUM(F100,I100,L100,O100,R100)</f>
        <v>149170</v>
      </c>
      <c r="D100" s="312">
        <f t="shared" si="34"/>
        <v>121348</v>
      </c>
      <c r="E100" s="321">
        <f aca="true" t="shared" si="38" ref="E100:S100">SUM(E101,E102,E103)</f>
        <v>0</v>
      </c>
      <c r="F100" s="321">
        <f t="shared" si="38"/>
        <v>30000</v>
      </c>
      <c r="G100" s="321">
        <f t="shared" si="38"/>
        <v>30000</v>
      </c>
      <c r="H100" s="321">
        <f t="shared" si="38"/>
        <v>0</v>
      </c>
      <c r="I100" s="321">
        <f t="shared" si="38"/>
        <v>20000</v>
      </c>
      <c r="J100" s="321">
        <f t="shared" si="38"/>
        <v>20000</v>
      </c>
      <c r="K100" s="321">
        <f t="shared" si="38"/>
        <v>0</v>
      </c>
      <c r="L100" s="321">
        <f t="shared" si="38"/>
        <v>71348</v>
      </c>
      <c r="M100" s="321">
        <f t="shared" si="38"/>
        <v>71348</v>
      </c>
      <c r="N100" s="321">
        <f t="shared" si="38"/>
        <v>0</v>
      </c>
      <c r="O100" s="321">
        <f t="shared" si="38"/>
        <v>0</v>
      </c>
      <c r="P100" s="321">
        <f t="shared" si="38"/>
        <v>0</v>
      </c>
      <c r="Q100" s="321">
        <f t="shared" si="38"/>
        <v>0</v>
      </c>
      <c r="R100" s="321">
        <f t="shared" si="38"/>
        <v>27822</v>
      </c>
      <c r="S100" s="321">
        <f t="shared" si="38"/>
        <v>0</v>
      </c>
    </row>
    <row r="101" spans="1:19" s="322" customFormat="1" ht="15">
      <c r="A101" s="315" t="s">
        <v>583</v>
      </c>
      <c r="B101" s="316"/>
      <c r="C101" s="316">
        <v>77822</v>
      </c>
      <c r="D101" s="316">
        <f t="shared" si="34"/>
        <v>50000</v>
      </c>
      <c r="E101" s="317">
        <v>0</v>
      </c>
      <c r="F101" s="316">
        <v>30000</v>
      </c>
      <c r="G101" s="318">
        <v>30000</v>
      </c>
      <c r="H101" s="317">
        <v>0</v>
      </c>
      <c r="I101" s="316">
        <v>20000</v>
      </c>
      <c r="J101" s="318">
        <v>20000</v>
      </c>
      <c r="K101" s="317">
        <v>0</v>
      </c>
      <c r="L101" s="316">
        <v>0</v>
      </c>
      <c r="M101" s="316">
        <v>0</v>
      </c>
      <c r="N101" s="317">
        <v>0</v>
      </c>
      <c r="O101" s="316">
        <v>0</v>
      </c>
      <c r="P101" s="316">
        <v>0</v>
      </c>
      <c r="Q101" s="317">
        <v>0</v>
      </c>
      <c r="R101" s="316">
        <v>27822</v>
      </c>
      <c r="S101" s="318">
        <v>0</v>
      </c>
    </row>
    <row r="102" spans="1:19" s="322" customFormat="1" ht="15">
      <c r="A102" s="320" t="s">
        <v>728</v>
      </c>
      <c r="B102" s="316"/>
      <c r="C102" s="316">
        <v>35572</v>
      </c>
      <c r="D102" s="316">
        <f t="shared" si="34"/>
        <v>35572</v>
      </c>
      <c r="E102" s="317">
        <v>0</v>
      </c>
      <c r="F102" s="316">
        <v>0</v>
      </c>
      <c r="G102" s="316">
        <v>0</v>
      </c>
      <c r="H102" s="317">
        <v>0</v>
      </c>
      <c r="I102" s="316">
        <v>0</v>
      </c>
      <c r="J102" s="316">
        <v>0</v>
      </c>
      <c r="K102" s="317">
        <v>0</v>
      </c>
      <c r="L102" s="316">
        <v>35572</v>
      </c>
      <c r="M102" s="318">
        <v>35572</v>
      </c>
      <c r="N102" s="317">
        <v>0</v>
      </c>
      <c r="O102" s="316">
        <v>0</v>
      </c>
      <c r="P102" s="316">
        <v>0</v>
      </c>
      <c r="Q102" s="317">
        <v>0</v>
      </c>
      <c r="R102" s="316">
        <v>0</v>
      </c>
      <c r="S102" s="316">
        <v>0</v>
      </c>
    </row>
    <row r="103" spans="1:19" s="322" customFormat="1" ht="15">
      <c r="A103" s="320" t="s">
        <v>729</v>
      </c>
      <c r="B103" s="316"/>
      <c r="C103" s="316">
        <v>35776</v>
      </c>
      <c r="D103" s="316">
        <f t="shared" si="34"/>
        <v>35776</v>
      </c>
      <c r="E103" s="317">
        <v>0</v>
      </c>
      <c r="F103" s="316">
        <v>0</v>
      </c>
      <c r="G103" s="316">
        <v>0</v>
      </c>
      <c r="H103" s="317">
        <v>0</v>
      </c>
      <c r="I103" s="316">
        <v>0</v>
      </c>
      <c r="J103" s="316">
        <v>0</v>
      </c>
      <c r="K103" s="317">
        <v>0</v>
      </c>
      <c r="L103" s="316">
        <v>35776</v>
      </c>
      <c r="M103" s="318">
        <v>35776</v>
      </c>
      <c r="N103" s="317">
        <v>0</v>
      </c>
      <c r="O103" s="316">
        <v>0</v>
      </c>
      <c r="P103" s="316">
        <v>0</v>
      </c>
      <c r="Q103" s="317">
        <v>0</v>
      </c>
      <c r="R103" s="316">
        <v>0</v>
      </c>
      <c r="S103" s="316">
        <v>0</v>
      </c>
    </row>
    <row r="104" spans="1:19" s="323" customFormat="1" ht="15">
      <c r="A104" s="314" t="s">
        <v>541</v>
      </c>
      <c r="B104" s="312">
        <f>SUM(E104,H104,K104,N104,Q104)</f>
        <v>0</v>
      </c>
      <c r="C104" s="312">
        <f>SUM(F104,I104,L104,O104,R104)</f>
        <v>159367</v>
      </c>
      <c r="D104" s="312">
        <f t="shared" si="34"/>
        <v>45356</v>
      </c>
      <c r="E104" s="321">
        <f aca="true" t="shared" si="39" ref="E104:S104">SUM(E105)</f>
        <v>0</v>
      </c>
      <c r="F104" s="321">
        <f t="shared" si="39"/>
        <v>0</v>
      </c>
      <c r="G104" s="321">
        <f t="shared" si="39"/>
        <v>0</v>
      </c>
      <c r="H104" s="321">
        <f t="shared" si="39"/>
        <v>0</v>
      </c>
      <c r="I104" s="321">
        <f t="shared" si="39"/>
        <v>4000</v>
      </c>
      <c r="J104" s="321">
        <f t="shared" si="39"/>
        <v>1000</v>
      </c>
      <c r="K104" s="321">
        <f t="shared" si="39"/>
        <v>0</v>
      </c>
      <c r="L104" s="321">
        <f t="shared" si="39"/>
        <v>46280</v>
      </c>
      <c r="M104" s="321">
        <f t="shared" si="39"/>
        <v>44356</v>
      </c>
      <c r="N104" s="321">
        <f t="shared" si="39"/>
        <v>0</v>
      </c>
      <c r="O104" s="321">
        <f t="shared" si="39"/>
        <v>0</v>
      </c>
      <c r="P104" s="321">
        <f t="shared" si="39"/>
        <v>0</v>
      </c>
      <c r="Q104" s="321">
        <f t="shared" si="39"/>
        <v>0</v>
      </c>
      <c r="R104" s="321">
        <f t="shared" si="39"/>
        <v>109087</v>
      </c>
      <c r="S104" s="321">
        <f t="shared" si="39"/>
        <v>0</v>
      </c>
    </row>
    <row r="105" spans="1:19" s="323" customFormat="1" ht="15">
      <c r="A105" s="314" t="s">
        <v>550</v>
      </c>
      <c r="B105" s="312">
        <f>SUM(E105,H105,K105,N105,Q105)</f>
        <v>0</v>
      </c>
      <c r="C105" s="312">
        <f>SUM(F105,I105,L105,O105,R105)</f>
        <v>159367</v>
      </c>
      <c r="D105" s="312">
        <f t="shared" si="34"/>
        <v>45356</v>
      </c>
      <c r="E105" s="321">
        <f aca="true" t="shared" si="40" ref="E105:S105">SUM(E106,E107,E108)</f>
        <v>0</v>
      </c>
      <c r="F105" s="321">
        <f t="shared" si="40"/>
        <v>0</v>
      </c>
      <c r="G105" s="321">
        <f t="shared" si="40"/>
        <v>0</v>
      </c>
      <c r="H105" s="321">
        <f t="shared" si="40"/>
        <v>0</v>
      </c>
      <c r="I105" s="321">
        <f t="shared" si="40"/>
        <v>4000</v>
      </c>
      <c r="J105" s="321">
        <f t="shared" si="40"/>
        <v>1000</v>
      </c>
      <c r="K105" s="321">
        <f t="shared" si="40"/>
        <v>0</v>
      </c>
      <c r="L105" s="321">
        <f t="shared" si="40"/>
        <v>46280</v>
      </c>
      <c r="M105" s="321">
        <f t="shared" si="40"/>
        <v>44356</v>
      </c>
      <c r="N105" s="321">
        <f t="shared" si="40"/>
        <v>0</v>
      </c>
      <c r="O105" s="321">
        <f t="shared" si="40"/>
        <v>0</v>
      </c>
      <c r="P105" s="321">
        <f t="shared" si="40"/>
        <v>0</v>
      </c>
      <c r="Q105" s="321">
        <f t="shared" si="40"/>
        <v>0</v>
      </c>
      <c r="R105" s="321">
        <f t="shared" si="40"/>
        <v>109087</v>
      </c>
      <c r="S105" s="321">
        <f t="shared" si="40"/>
        <v>0</v>
      </c>
    </row>
    <row r="106" spans="1:19" s="324" customFormat="1" ht="15">
      <c r="A106" s="320" t="s">
        <v>584</v>
      </c>
      <c r="B106" s="316"/>
      <c r="C106" s="316">
        <v>1000</v>
      </c>
      <c r="D106" s="316">
        <f t="shared" si="34"/>
        <v>1000</v>
      </c>
      <c r="E106" s="317">
        <v>0</v>
      </c>
      <c r="F106" s="316">
        <v>0</v>
      </c>
      <c r="G106" s="316">
        <v>0</v>
      </c>
      <c r="H106" s="317">
        <v>0</v>
      </c>
      <c r="I106" s="316">
        <v>1000</v>
      </c>
      <c r="J106" s="318">
        <v>1000</v>
      </c>
      <c r="K106" s="317">
        <v>0</v>
      </c>
      <c r="L106" s="316">
        <v>0</v>
      </c>
      <c r="M106" s="316">
        <v>0</v>
      </c>
      <c r="N106" s="317">
        <v>0</v>
      </c>
      <c r="O106" s="316">
        <v>0</v>
      </c>
      <c r="P106" s="316">
        <v>0</v>
      </c>
      <c r="Q106" s="317">
        <v>0</v>
      </c>
      <c r="R106" s="316">
        <v>0</v>
      </c>
      <c r="S106" s="316">
        <v>0</v>
      </c>
    </row>
    <row r="107" spans="1:19" s="324" customFormat="1" ht="15">
      <c r="A107" s="320" t="s">
        <v>585</v>
      </c>
      <c r="B107" s="316"/>
      <c r="C107" s="316">
        <v>38000</v>
      </c>
      <c r="D107" s="316">
        <f aca="true" t="shared" si="41" ref="D107:D138">SUM(G107,J107,M107,P107,S107)</f>
        <v>33076</v>
      </c>
      <c r="E107" s="317">
        <v>0</v>
      </c>
      <c r="F107" s="316">
        <v>0</v>
      </c>
      <c r="G107" s="316">
        <v>0</v>
      </c>
      <c r="H107" s="317">
        <v>0</v>
      </c>
      <c r="I107" s="316">
        <v>3000</v>
      </c>
      <c r="J107" s="318">
        <v>0</v>
      </c>
      <c r="K107" s="317">
        <v>0</v>
      </c>
      <c r="L107" s="316">
        <v>35000</v>
      </c>
      <c r="M107" s="318">
        <v>33076</v>
      </c>
      <c r="N107" s="317">
        <v>0</v>
      </c>
      <c r="O107" s="316">
        <v>0</v>
      </c>
      <c r="P107" s="316">
        <v>0</v>
      </c>
      <c r="Q107" s="317">
        <v>0</v>
      </c>
      <c r="R107" s="316">
        <v>0</v>
      </c>
      <c r="S107" s="316">
        <v>0</v>
      </c>
    </row>
    <row r="108" spans="1:19" s="324" customFormat="1" ht="15">
      <c r="A108" s="320" t="s">
        <v>586</v>
      </c>
      <c r="B108" s="316"/>
      <c r="C108" s="316">
        <v>120367</v>
      </c>
      <c r="D108" s="316">
        <f t="shared" si="41"/>
        <v>11280</v>
      </c>
      <c r="E108" s="317">
        <v>0</v>
      </c>
      <c r="F108" s="316">
        <v>0</v>
      </c>
      <c r="G108" s="316">
        <v>0</v>
      </c>
      <c r="H108" s="317">
        <v>0</v>
      </c>
      <c r="I108" s="316">
        <v>0</v>
      </c>
      <c r="J108" s="316">
        <v>0</v>
      </c>
      <c r="K108" s="317">
        <v>0</v>
      </c>
      <c r="L108" s="316">
        <v>11280</v>
      </c>
      <c r="M108" s="318">
        <v>11280</v>
      </c>
      <c r="N108" s="317">
        <v>0</v>
      </c>
      <c r="O108" s="316">
        <v>0</v>
      </c>
      <c r="P108" s="316">
        <v>0</v>
      </c>
      <c r="Q108" s="317">
        <v>0</v>
      </c>
      <c r="R108" s="316">
        <v>109087</v>
      </c>
      <c r="S108" s="318">
        <v>0</v>
      </c>
    </row>
    <row r="109" spans="1:19" s="322" customFormat="1" ht="15">
      <c r="A109" s="314" t="s">
        <v>587</v>
      </c>
      <c r="B109" s="312" t="e">
        <f>SUM(E109,H109,K109,N109,Q109)</f>
        <v>#REF!</v>
      </c>
      <c r="C109" s="312">
        <f>SUM(F109,I109,L109,O109,R109)</f>
        <v>5886031</v>
      </c>
      <c r="D109" s="312">
        <f t="shared" si="41"/>
        <v>2179438</v>
      </c>
      <c r="E109" s="321" t="e">
        <f aca="true" t="shared" si="42" ref="E109:S109">SUM(E110,E127,E221)</f>
        <v>#REF!</v>
      </c>
      <c r="F109" s="321">
        <f t="shared" si="42"/>
        <v>52346</v>
      </c>
      <c r="G109" s="321">
        <f t="shared" si="42"/>
        <v>52346</v>
      </c>
      <c r="H109" s="321">
        <f t="shared" si="42"/>
        <v>0</v>
      </c>
      <c r="I109" s="321">
        <f t="shared" si="42"/>
        <v>391020</v>
      </c>
      <c r="J109" s="321">
        <f t="shared" si="42"/>
        <v>364663</v>
      </c>
      <c r="K109" s="321">
        <f t="shared" si="42"/>
        <v>0</v>
      </c>
      <c r="L109" s="321">
        <f t="shared" si="42"/>
        <v>195642</v>
      </c>
      <c r="M109" s="321">
        <f t="shared" si="42"/>
        <v>150653</v>
      </c>
      <c r="N109" s="321">
        <f t="shared" si="42"/>
        <v>0</v>
      </c>
      <c r="O109" s="321">
        <f t="shared" si="42"/>
        <v>4222923</v>
      </c>
      <c r="P109" s="321">
        <f t="shared" si="42"/>
        <v>1521776</v>
      </c>
      <c r="Q109" s="321">
        <f t="shared" si="42"/>
        <v>0</v>
      </c>
      <c r="R109" s="321">
        <f t="shared" si="42"/>
        <v>1024100</v>
      </c>
      <c r="S109" s="321">
        <f t="shared" si="42"/>
        <v>90000</v>
      </c>
    </row>
    <row r="110" spans="1:19" s="322" customFormat="1" ht="15">
      <c r="A110" s="314" t="s">
        <v>588</v>
      </c>
      <c r="B110" s="312">
        <f>SUM(E110,H110,K110,N110,Q110)</f>
        <v>0</v>
      </c>
      <c r="C110" s="312">
        <f>SUM(F110,I110,L110,O110,R110)</f>
        <v>16207</v>
      </c>
      <c r="D110" s="312">
        <f t="shared" si="41"/>
        <v>15194</v>
      </c>
      <c r="E110" s="321">
        <f>SUM(E111,E112,E113,E114,E115,E116,E117,E118,E119,E120,E121,E122,E124,E125,E126)</f>
        <v>0</v>
      </c>
      <c r="F110" s="321">
        <f>SUM(F111,F112,F113,F114,F115,F116,F117,F118,F119,F120,F121,F122,F124,F125,F126)</f>
        <v>0</v>
      </c>
      <c r="G110" s="321">
        <f>SUM(G111,G112,G113,G114,G115,G116,G117,G118,G119,G120,G121,G122,G124,G125,G126)</f>
        <v>0</v>
      </c>
      <c r="H110" s="321">
        <f>SUM(H111,H112,H113,H114,H115,H116,H117,H118,H119,H120,H121,H122,H123,H124,H125,H126)</f>
        <v>0</v>
      </c>
      <c r="I110" s="321">
        <f>SUM(I111,I112,I113,I114,I115,I116,I117,I118,I119,I120,I121,I122,I123,I124,I125,I126)</f>
        <v>16207</v>
      </c>
      <c r="J110" s="321">
        <f>SUM(J111,J112,J113,J114,J115,J116,J117,J118,J119,J120,J121,J122,J123,J124,J125,J126)</f>
        <v>15194</v>
      </c>
      <c r="K110" s="321">
        <f aca="true" t="shared" si="43" ref="K110:S110">SUM(K111,K112,K113,K114,K115,K116,K117,K118,K119,K120,K121,K122,K124,K125,K126)</f>
        <v>0</v>
      </c>
      <c r="L110" s="321">
        <f t="shared" si="43"/>
        <v>0</v>
      </c>
      <c r="M110" s="321">
        <f t="shared" si="43"/>
        <v>0</v>
      </c>
      <c r="N110" s="321">
        <f t="shared" si="43"/>
        <v>0</v>
      </c>
      <c r="O110" s="321">
        <f t="shared" si="43"/>
        <v>0</v>
      </c>
      <c r="P110" s="321">
        <f t="shared" si="43"/>
        <v>0</v>
      </c>
      <c r="Q110" s="321">
        <f t="shared" si="43"/>
        <v>0</v>
      </c>
      <c r="R110" s="321">
        <f t="shared" si="43"/>
        <v>0</v>
      </c>
      <c r="S110" s="321">
        <f t="shared" si="43"/>
        <v>0</v>
      </c>
    </row>
    <row r="111" spans="1:19" s="322" customFormat="1" ht="15">
      <c r="A111" s="315" t="s">
        <v>589</v>
      </c>
      <c r="B111" s="316"/>
      <c r="C111" s="316">
        <v>900</v>
      </c>
      <c r="D111" s="316">
        <f t="shared" si="41"/>
        <v>718</v>
      </c>
      <c r="E111" s="317">
        <v>0</v>
      </c>
      <c r="F111" s="316">
        <v>0</v>
      </c>
      <c r="G111" s="316">
        <v>0</v>
      </c>
      <c r="H111" s="317">
        <v>0</v>
      </c>
      <c r="I111" s="316">
        <v>900</v>
      </c>
      <c r="J111" s="318">
        <v>718</v>
      </c>
      <c r="K111" s="317">
        <v>0</v>
      </c>
      <c r="L111" s="316">
        <v>0</v>
      </c>
      <c r="M111" s="316">
        <v>0</v>
      </c>
      <c r="N111" s="316">
        <v>0</v>
      </c>
      <c r="O111" s="316">
        <v>0</v>
      </c>
      <c r="P111" s="316">
        <v>0</v>
      </c>
      <c r="Q111" s="317">
        <v>0</v>
      </c>
      <c r="R111" s="316">
        <v>0</v>
      </c>
      <c r="S111" s="316">
        <v>0</v>
      </c>
    </row>
    <row r="112" spans="1:19" s="322" customFormat="1" ht="15">
      <c r="A112" s="315" t="s">
        <v>590</v>
      </c>
      <c r="B112" s="316"/>
      <c r="C112" s="316">
        <v>800</v>
      </c>
      <c r="D112" s="316">
        <f t="shared" si="41"/>
        <v>718</v>
      </c>
      <c r="E112" s="317">
        <v>0</v>
      </c>
      <c r="F112" s="316">
        <v>0</v>
      </c>
      <c r="G112" s="316">
        <v>0</v>
      </c>
      <c r="H112" s="317">
        <v>0</v>
      </c>
      <c r="I112" s="316">
        <v>800</v>
      </c>
      <c r="J112" s="318">
        <v>718</v>
      </c>
      <c r="K112" s="317">
        <v>0</v>
      </c>
      <c r="L112" s="316">
        <v>0</v>
      </c>
      <c r="M112" s="316">
        <v>0</v>
      </c>
      <c r="N112" s="316">
        <v>0</v>
      </c>
      <c r="O112" s="316">
        <v>0</v>
      </c>
      <c r="P112" s="316">
        <v>0</v>
      </c>
      <c r="Q112" s="317">
        <v>0</v>
      </c>
      <c r="R112" s="316">
        <v>0</v>
      </c>
      <c r="S112" s="316">
        <v>0</v>
      </c>
    </row>
    <row r="113" spans="1:19" s="322" customFormat="1" ht="15">
      <c r="A113" s="315" t="s">
        <v>591</v>
      </c>
      <c r="B113" s="316"/>
      <c r="C113" s="316">
        <v>1500</v>
      </c>
      <c r="D113" s="316">
        <f t="shared" si="41"/>
        <v>1500</v>
      </c>
      <c r="E113" s="317">
        <v>0</v>
      </c>
      <c r="F113" s="316">
        <v>0</v>
      </c>
      <c r="G113" s="316">
        <v>0</v>
      </c>
      <c r="H113" s="317">
        <v>0</v>
      </c>
      <c r="I113" s="316">
        <v>1500</v>
      </c>
      <c r="J113" s="318">
        <v>1500</v>
      </c>
      <c r="K113" s="317">
        <v>0</v>
      </c>
      <c r="L113" s="316">
        <v>0</v>
      </c>
      <c r="M113" s="316">
        <v>0</v>
      </c>
      <c r="N113" s="316">
        <v>0</v>
      </c>
      <c r="O113" s="316">
        <v>0</v>
      </c>
      <c r="P113" s="316">
        <v>0</v>
      </c>
      <c r="Q113" s="317">
        <v>0</v>
      </c>
      <c r="R113" s="316">
        <v>0</v>
      </c>
      <c r="S113" s="316">
        <v>0</v>
      </c>
    </row>
    <row r="114" spans="1:19" s="322" customFormat="1" ht="15">
      <c r="A114" s="315" t="s">
        <v>592</v>
      </c>
      <c r="B114" s="316"/>
      <c r="C114" s="316">
        <v>900</v>
      </c>
      <c r="D114" s="316">
        <f t="shared" si="41"/>
        <v>900</v>
      </c>
      <c r="E114" s="317">
        <v>0</v>
      </c>
      <c r="F114" s="316">
        <v>0</v>
      </c>
      <c r="G114" s="316">
        <v>0</v>
      </c>
      <c r="H114" s="317">
        <v>0</v>
      </c>
      <c r="I114" s="316">
        <v>900</v>
      </c>
      <c r="J114" s="318">
        <v>900</v>
      </c>
      <c r="K114" s="317">
        <v>0</v>
      </c>
      <c r="L114" s="316">
        <v>0</v>
      </c>
      <c r="M114" s="316">
        <v>0</v>
      </c>
      <c r="N114" s="316">
        <v>0</v>
      </c>
      <c r="O114" s="316">
        <v>0</v>
      </c>
      <c r="P114" s="316">
        <v>0</v>
      </c>
      <c r="Q114" s="317">
        <v>0</v>
      </c>
      <c r="R114" s="316">
        <v>0</v>
      </c>
      <c r="S114" s="316">
        <v>0</v>
      </c>
    </row>
    <row r="115" spans="1:19" s="322" customFormat="1" ht="15">
      <c r="A115" s="315" t="s">
        <v>593</v>
      </c>
      <c r="B115" s="316"/>
      <c r="C115" s="316">
        <v>1200</v>
      </c>
      <c r="D115" s="316">
        <f t="shared" si="41"/>
        <v>1176</v>
      </c>
      <c r="E115" s="317">
        <v>0</v>
      </c>
      <c r="F115" s="316">
        <v>0</v>
      </c>
      <c r="G115" s="316">
        <v>0</v>
      </c>
      <c r="H115" s="317">
        <v>0</v>
      </c>
      <c r="I115" s="316">
        <v>1200</v>
      </c>
      <c r="J115" s="318">
        <v>1176</v>
      </c>
      <c r="K115" s="317">
        <v>0</v>
      </c>
      <c r="L115" s="316">
        <v>0</v>
      </c>
      <c r="M115" s="316">
        <v>0</v>
      </c>
      <c r="N115" s="316">
        <v>0</v>
      </c>
      <c r="O115" s="316">
        <v>0</v>
      </c>
      <c r="P115" s="316">
        <v>0</v>
      </c>
      <c r="Q115" s="317">
        <v>0</v>
      </c>
      <c r="R115" s="316">
        <v>0</v>
      </c>
      <c r="S115" s="316">
        <v>0</v>
      </c>
    </row>
    <row r="116" spans="1:19" s="322" customFormat="1" ht="15">
      <c r="A116" s="315" t="s">
        <v>594</v>
      </c>
      <c r="B116" s="316"/>
      <c r="C116" s="316">
        <v>2500</v>
      </c>
      <c r="D116" s="316">
        <f t="shared" si="41"/>
        <v>2500</v>
      </c>
      <c r="E116" s="317">
        <v>0</v>
      </c>
      <c r="F116" s="316">
        <v>0</v>
      </c>
      <c r="G116" s="316">
        <v>0</v>
      </c>
      <c r="H116" s="317">
        <v>0</v>
      </c>
      <c r="I116" s="316">
        <v>2500</v>
      </c>
      <c r="J116" s="318">
        <v>2500</v>
      </c>
      <c r="K116" s="317">
        <v>0</v>
      </c>
      <c r="L116" s="316">
        <v>0</v>
      </c>
      <c r="M116" s="316">
        <v>0</v>
      </c>
      <c r="N116" s="316">
        <v>0</v>
      </c>
      <c r="O116" s="316">
        <v>0</v>
      </c>
      <c r="P116" s="316">
        <v>0</v>
      </c>
      <c r="Q116" s="317">
        <v>0</v>
      </c>
      <c r="R116" s="316">
        <v>0</v>
      </c>
      <c r="S116" s="316">
        <v>0</v>
      </c>
    </row>
    <row r="117" spans="1:19" s="322" customFormat="1" ht="15" hidden="1">
      <c r="A117" s="315" t="s">
        <v>595</v>
      </c>
      <c r="B117" s="316"/>
      <c r="C117" s="316">
        <v>0</v>
      </c>
      <c r="D117" s="316">
        <f t="shared" si="41"/>
        <v>0</v>
      </c>
      <c r="E117" s="317">
        <v>0</v>
      </c>
      <c r="F117" s="316">
        <v>0</v>
      </c>
      <c r="G117" s="316">
        <v>0</v>
      </c>
      <c r="H117" s="317">
        <v>0</v>
      </c>
      <c r="I117" s="316">
        <v>0</v>
      </c>
      <c r="J117" s="318">
        <f>SUM(I117-H117)</f>
        <v>0</v>
      </c>
      <c r="K117" s="317">
        <v>0</v>
      </c>
      <c r="L117" s="316">
        <v>0</v>
      </c>
      <c r="M117" s="316">
        <v>0</v>
      </c>
      <c r="N117" s="316">
        <v>0</v>
      </c>
      <c r="O117" s="316">
        <v>0</v>
      </c>
      <c r="P117" s="316">
        <v>0</v>
      </c>
      <c r="Q117" s="317">
        <v>0</v>
      </c>
      <c r="R117" s="316">
        <v>0</v>
      </c>
      <c r="S117" s="316">
        <v>0</v>
      </c>
    </row>
    <row r="118" spans="1:19" s="322" customFormat="1" ht="15">
      <c r="A118" s="315" t="s">
        <v>596</v>
      </c>
      <c r="B118" s="316"/>
      <c r="C118" s="316">
        <v>2000</v>
      </c>
      <c r="D118" s="316">
        <f t="shared" si="41"/>
        <v>1700</v>
      </c>
      <c r="E118" s="317">
        <v>0</v>
      </c>
      <c r="F118" s="316">
        <v>0</v>
      </c>
      <c r="G118" s="316">
        <v>0</v>
      </c>
      <c r="H118" s="317">
        <v>0</v>
      </c>
      <c r="I118" s="316">
        <v>2000</v>
      </c>
      <c r="J118" s="318">
        <v>1700</v>
      </c>
      <c r="K118" s="317">
        <v>0</v>
      </c>
      <c r="L118" s="316">
        <v>0</v>
      </c>
      <c r="M118" s="316">
        <v>0</v>
      </c>
      <c r="N118" s="316">
        <v>0</v>
      </c>
      <c r="O118" s="316">
        <v>0</v>
      </c>
      <c r="P118" s="316">
        <v>0</v>
      </c>
      <c r="Q118" s="317">
        <v>0</v>
      </c>
      <c r="R118" s="316">
        <v>0</v>
      </c>
      <c r="S118" s="316">
        <v>0</v>
      </c>
    </row>
    <row r="119" spans="1:19" s="322" customFormat="1" ht="15">
      <c r="A119" s="315" t="s">
        <v>597</v>
      </c>
      <c r="B119" s="316"/>
      <c r="C119" s="316">
        <v>1000</v>
      </c>
      <c r="D119" s="316">
        <f t="shared" si="41"/>
        <v>1000</v>
      </c>
      <c r="E119" s="317">
        <v>0</v>
      </c>
      <c r="F119" s="316">
        <v>0</v>
      </c>
      <c r="G119" s="316">
        <v>0</v>
      </c>
      <c r="H119" s="317">
        <v>0</v>
      </c>
      <c r="I119" s="316">
        <v>1000</v>
      </c>
      <c r="J119" s="318">
        <v>1000</v>
      </c>
      <c r="K119" s="317">
        <v>0</v>
      </c>
      <c r="L119" s="316">
        <v>0</v>
      </c>
      <c r="M119" s="316">
        <v>0</v>
      </c>
      <c r="N119" s="316">
        <v>0</v>
      </c>
      <c r="O119" s="316">
        <v>0</v>
      </c>
      <c r="P119" s="316">
        <v>0</v>
      </c>
      <c r="Q119" s="317">
        <v>0</v>
      </c>
      <c r="R119" s="316">
        <v>0</v>
      </c>
      <c r="S119" s="316">
        <v>0</v>
      </c>
    </row>
    <row r="120" spans="1:19" s="322" customFormat="1" ht="15">
      <c r="A120" s="315" t="s">
        <v>598</v>
      </c>
      <c r="B120" s="316"/>
      <c r="C120" s="316">
        <v>857</v>
      </c>
      <c r="D120" s="316">
        <f t="shared" si="41"/>
        <v>857</v>
      </c>
      <c r="E120" s="317">
        <v>0</v>
      </c>
      <c r="F120" s="316">
        <v>0</v>
      </c>
      <c r="G120" s="316">
        <v>0</v>
      </c>
      <c r="H120" s="317">
        <v>0</v>
      </c>
      <c r="I120" s="316">
        <v>857</v>
      </c>
      <c r="J120" s="318">
        <v>857</v>
      </c>
      <c r="K120" s="317">
        <v>0</v>
      </c>
      <c r="L120" s="316">
        <v>0</v>
      </c>
      <c r="M120" s="316">
        <v>0</v>
      </c>
      <c r="N120" s="316">
        <v>0</v>
      </c>
      <c r="O120" s="316">
        <v>0</v>
      </c>
      <c r="P120" s="316">
        <v>0</v>
      </c>
      <c r="Q120" s="317">
        <v>0</v>
      </c>
      <c r="R120" s="316">
        <v>0</v>
      </c>
      <c r="S120" s="316">
        <v>0</v>
      </c>
    </row>
    <row r="121" spans="1:19" s="322" customFormat="1" ht="15">
      <c r="A121" s="315" t="s">
        <v>599</v>
      </c>
      <c r="B121" s="316"/>
      <c r="C121" s="316">
        <v>1000</v>
      </c>
      <c r="D121" s="316">
        <f t="shared" si="41"/>
        <v>718</v>
      </c>
      <c r="E121" s="317">
        <v>0</v>
      </c>
      <c r="F121" s="316">
        <v>0</v>
      </c>
      <c r="G121" s="316">
        <v>0</v>
      </c>
      <c r="H121" s="317">
        <v>0</v>
      </c>
      <c r="I121" s="316">
        <v>1000</v>
      </c>
      <c r="J121" s="318">
        <v>718</v>
      </c>
      <c r="K121" s="317">
        <v>0</v>
      </c>
      <c r="L121" s="316">
        <v>0</v>
      </c>
      <c r="M121" s="316">
        <v>0</v>
      </c>
      <c r="N121" s="316">
        <v>0</v>
      </c>
      <c r="O121" s="316">
        <v>0</v>
      </c>
      <c r="P121" s="316">
        <v>0</v>
      </c>
      <c r="Q121" s="317">
        <v>0</v>
      </c>
      <c r="R121" s="316">
        <v>0</v>
      </c>
      <c r="S121" s="316">
        <v>0</v>
      </c>
    </row>
    <row r="122" spans="1:19" s="322" customFormat="1" ht="15">
      <c r="A122" s="315" t="s">
        <v>600</v>
      </c>
      <c r="B122" s="316"/>
      <c r="C122" s="316">
        <v>1000</v>
      </c>
      <c r="D122" s="316">
        <f t="shared" si="41"/>
        <v>857</v>
      </c>
      <c r="E122" s="317">
        <v>0</v>
      </c>
      <c r="F122" s="316">
        <v>0</v>
      </c>
      <c r="G122" s="316">
        <v>0</v>
      </c>
      <c r="H122" s="317">
        <v>0</v>
      </c>
      <c r="I122" s="316">
        <v>1000</v>
      </c>
      <c r="J122" s="318">
        <v>857</v>
      </c>
      <c r="K122" s="317">
        <v>0</v>
      </c>
      <c r="L122" s="316">
        <v>0</v>
      </c>
      <c r="M122" s="316">
        <v>0</v>
      </c>
      <c r="N122" s="316">
        <v>0</v>
      </c>
      <c r="O122" s="316">
        <v>0</v>
      </c>
      <c r="P122" s="316">
        <v>0</v>
      </c>
      <c r="Q122" s="317">
        <v>0</v>
      </c>
      <c r="R122" s="316">
        <v>0</v>
      </c>
      <c r="S122" s="316">
        <v>0</v>
      </c>
    </row>
    <row r="123" spans="1:19" s="322" customFormat="1" ht="15">
      <c r="A123" s="315" t="s">
        <v>601</v>
      </c>
      <c r="B123" s="316"/>
      <c r="C123" s="316">
        <v>0</v>
      </c>
      <c r="D123" s="316">
        <f t="shared" si="41"/>
        <v>0</v>
      </c>
      <c r="E123" s="317">
        <v>0</v>
      </c>
      <c r="F123" s="316">
        <v>0</v>
      </c>
      <c r="G123" s="316">
        <v>0</v>
      </c>
      <c r="H123" s="317">
        <v>0</v>
      </c>
      <c r="I123" s="316">
        <v>0</v>
      </c>
      <c r="J123" s="316">
        <v>0</v>
      </c>
      <c r="K123" s="317">
        <v>0</v>
      </c>
      <c r="L123" s="316">
        <v>0</v>
      </c>
      <c r="M123" s="316">
        <v>0</v>
      </c>
      <c r="N123" s="316">
        <v>0</v>
      </c>
      <c r="O123" s="316">
        <v>0</v>
      </c>
      <c r="P123" s="316">
        <v>0</v>
      </c>
      <c r="Q123" s="317">
        <v>0</v>
      </c>
      <c r="R123" s="316">
        <v>0</v>
      </c>
      <c r="S123" s="316">
        <v>0</v>
      </c>
    </row>
    <row r="124" spans="1:19" s="322" customFormat="1" ht="15">
      <c r="A124" s="315" t="s">
        <v>602</v>
      </c>
      <c r="B124" s="316"/>
      <c r="C124" s="316">
        <v>1500</v>
      </c>
      <c r="D124" s="316">
        <f t="shared" si="41"/>
        <v>1500</v>
      </c>
      <c r="E124" s="317">
        <v>0</v>
      </c>
      <c r="F124" s="316">
        <v>0</v>
      </c>
      <c r="G124" s="316">
        <v>0</v>
      </c>
      <c r="H124" s="317">
        <v>0</v>
      </c>
      <c r="I124" s="316">
        <v>1500</v>
      </c>
      <c r="J124" s="318">
        <v>1500</v>
      </c>
      <c r="K124" s="317">
        <v>0</v>
      </c>
      <c r="L124" s="316">
        <v>0</v>
      </c>
      <c r="M124" s="316">
        <v>0</v>
      </c>
      <c r="N124" s="316">
        <v>0</v>
      </c>
      <c r="O124" s="316">
        <v>0</v>
      </c>
      <c r="P124" s="316">
        <v>0</v>
      </c>
      <c r="Q124" s="317">
        <v>0</v>
      </c>
      <c r="R124" s="316">
        <v>0</v>
      </c>
      <c r="S124" s="316">
        <v>0</v>
      </c>
    </row>
    <row r="125" spans="1:19" s="322" customFormat="1" ht="15" hidden="1">
      <c r="A125" s="315" t="s">
        <v>603</v>
      </c>
      <c r="B125" s="316"/>
      <c r="C125" s="316">
        <v>0</v>
      </c>
      <c r="D125" s="316">
        <f t="shared" si="41"/>
        <v>0</v>
      </c>
      <c r="E125" s="317">
        <v>0</v>
      </c>
      <c r="F125" s="316">
        <v>0</v>
      </c>
      <c r="G125" s="316">
        <v>0</v>
      </c>
      <c r="H125" s="317">
        <v>0</v>
      </c>
      <c r="I125" s="316">
        <v>0</v>
      </c>
      <c r="J125" s="318">
        <f>SUM(I125-H125)</f>
        <v>0</v>
      </c>
      <c r="K125" s="317">
        <v>0</v>
      </c>
      <c r="L125" s="316">
        <v>0</v>
      </c>
      <c r="M125" s="316">
        <v>0</v>
      </c>
      <c r="N125" s="316">
        <v>0</v>
      </c>
      <c r="O125" s="316">
        <v>0</v>
      </c>
      <c r="P125" s="316">
        <v>0</v>
      </c>
      <c r="Q125" s="317">
        <v>0</v>
      </c>
      <c r="R125" s="316">
        <v>0</v>
      </c>
      <c r="S125" s="316">
        <v>0</v>
      </c>
    </row>
    <row r="126" spans="1:19" s="322" customFormat="1" ht="15">
      <c r="A126" s="315" t="s">
        <v>604</v>
      </c>
      <c r="B126" s="316"/>
      <c r="C126" s="316">
        <v>1050</v>
      </c>
      <c r="D126" s="316">
        <f t="shared" si="41"/>
        <v>1050</v>
      </c>
      <c r="E126" s="317">
        <v>0</v>
      </c>
      <c r="F126" s="316">
        <v>0</v>
      </c>
      <c r="G126" s="316">
        <v>0</v>
      </c>
      <c r="H126" s="317">
        <v>0</v>
      </c>
      <c r="I126" s="316">
        <v>1050</v>
      </c>
      <c r="J126" s="318">
        <v>1050</v>
      </c>
      <c r="K126" s="317">
        <v>0</v>
      </c>
      <c r="L126" s="316">
        <v>0</v>
      </c>
      <c r="M126" s="316">
        <v>0</v>
      </c>
      <c r="N126" s="316">
        <v>0</v>
      </c>
      <c r="O126" s="316">
        <v>0</v>
      </c>
      <c r="P126" s="316">
        <v>0</v>
      </c>
      <c r="Q126" s="317">
        <v>0</v>
      </c>
      <c r="R126" s="316">
        <v>0</v>
      </c>
      <c r="S126" s="316">
        <v>0</v>
      </c>
    </row>
    <row r="127" spans="1:19" s="322" customFormat="1" ht="15">
      <c r="A127" s="314" t="s">
        <v>550</v>
      </c>
      <c r="B127" s="312">
        <f>SUM(E127,H127,K127,N127,Q127)</f>
        <v>0</v>
      </c>
      <c r="C127" s="312">
        <f>SUM(F127,I127,L127,O127,R127)</f>
        <v>5721224</v>
      </c>
      <c r="D127" s="312">
        <f t="shared" si="41"/>
        <v>2140444</v>
      </c>
      <c r="E127" s="321">
        <f aca="true" t="shared" si="44" ref="E127:S127">SUM(E128,E129,E130,E131,E132,E133,E134,E135,E136,E137,E138,E139,E140,E141,E142,E143,E145,E146,E147,E148,E149,E150,E151,E166,E179,E199,E200,E216)</f>
        <v>0</v>
      </c>
      <c r="F127" s="321">
        <f t="shared" si="44"/>
        <v>52346</v>
      </c>
      <c r="G127" s="321">
        <f t="shared" si="44"/>
        <v>52346</v>
      </c>
      <c r="H127" s="321">
        <f t="shared" si="44"/>
        <v>0</v>
      </c>
      <c r="I127" s="321">
        <f t="shared" si="44"/>
        <v>355013</v>
      </c>
      <c r="J127" s="321">
        <f t="shared" si="44"/>
        <v>331289</v>
      </c>
      <c r="K127" s="321">
        <f t="shared" si="44"/>
        <v>0</v>
      </c>
      <c r="L127" s="321">
        <f t="shared" si="44"/>
        <v>186342</v>
      </c>
      <c r="M127" s="321">
        <f t="shared" si="44"/>
        <v>145033</v>
      </c>
      <c r="N127" s="321">
        <f t="shared" si="44"/>
        <v>0</v>
      </c>
      <c r="O127" s="321">
        <f t="shared" si="44"/>
        <v>4222923</v>
      </c>
      <c r="P127" s="321">
        <f t="shared" si="44"/>
        <v>1521776</v>
      </c>
      <c r="Q127" s="321">
        <f t="shared" si="44"/>
        <v>0</v>
      </c>
      <c r="R127" s="321">
        <f t="shared" si="44"/>
        <v>904600</v>
      </c>
      <c r="S127" s="321">
        <f t="shared" si="44"/>
        <v>90000</v>
      </c>
    </row>
    <row r="128" spans="1:19" s="322" customFormat="1" ht="15">
      <c r="A128" s="315" t="s">
        <v>605</v>
      </c>
      <c r="B128" s="316"/>
      <c r="C128" s="316">
        <v>5500</v>
      </c>
      <c r="D128" s="316">
        <f t="shared" si="41"/>
        <v>3500</v>
      </c>
      <c r="E128" s="317">
        <v>0</v>
      </c>
      <c r="F128" s="316">
        <v>0</v>
      </c>
      <c r="G128" s="316">
        <v>0</v>
      </c>
      <c r="H128" s="317">
        <v>0</v>
      </c>
      <c r="I128" s="316">
        <v>0</v>
      </c>
      <c r="J128" s="316">
        <v>0</v>
      </c>
      <c r="K128" s="317">
        <v>0</v>
      </c>
      <c r="L128" s="316">
        <v>5500</v>
      </c>
      <c r="M128" s="318">
        <v>3500</v>
      </c>
      <c r="N128" s="317">
        <v>0</v>
      </c>
      <c r="O128" s="316">
        <v>0</v>
      </c>
      <c r="P128" s="316">
        <v>0</v>
      </c>
      <c r="Q128" s="316">
        <v>0</v>
      </c>
      <c r="R128" s="316">
        <v>0</v>
      </c>
      <c r="S128" s="316">
        <v>0</v>
      </c>
    </row>
    <row r="129" spans="1:19" s="322" customFormat="1" ht="15">
      <c r="A129" s="315" t="s">
        <v>606</v>
      </c>
      <c r="B129" s="316"/>
      <c r="C129" s="316">
        <v>116000</v>
      </c>
      <c r="D129" s="316">
        <f t="shared" si="41"/>
        <v>13770</v>
      </c>
      <c r="E129" s="317">
        <v>0</v>
      </c>
      <c r="F129" s="316">
        <v>0</v>
      </c>
      <c r="G129" s="316">
        <v>0</v>
      </c>
      <c r="H129" s="317">
        <v>0</v>
      </c>
      <c r="I129" s="316">
        <v>0</v>
      </c>
      <c r="J129" s="316">
        <v>0</v>
      </c>
      <c r="K129" s="317">
        <v>0</v>
      </c>
      <c r="L129" s="316">
        <v>26000</v>
      </c>
      <c r="M129" s="318">
        <v>13770</v>
      </c>
      <c r="N129" s="317">
        <v>0</v>
      </c>
      <c r="O129" s="316">
        <v>0</v>
      </c>
      <c r="P129" s="316">
        <v>0</v>
      </c>
      <c r="Q129" s="316">
        <v>0</v>
      </c>
      <c r="R129" s="316">
        <v>90000</v>
      </c>
      <c r="S129" s="318">
        <v>0</v>
      </c>
    </row>
    <row r="130" spans="1:19" s="322" customFormat="1" ht="15">
      <c r="A130" s="315" t="s">
        <v>607</v>
      </c>
      <c r="B130" s="316"/>
      <c r="C130" s="316">
        <v>91000</v>
      </c>
      <c r="D130" s="316">
        <f t="shared" si="41"/>
        <v>20956</v>
      </c>
      <c r="E130" s="317">
        <v>0</v>
      </c>
      <c r="F130" s="316">
        <v>0</v>
      </c>
      <c r="G130" s="316">
        <v>0</v>
      </c>
      <c r="H130" s="317">
        <v>0</v>
      </c>
      <c r="I130" s="316">
        <v>0</v>
      </c>
      <c r="J130" s="316">
        <v>0</v>
      </c>
      <c r="K130" s="317">
        <v>0</v>
      </c>
      <c r="L130" s="316">
        <v>31000</v>
      </c>
      <c r="M130" s="318">
        <v>20956</v>
      </c>
      <c r="N130" s="317">
        <v>0</v>
      </c>
      <c r="O130" s="316">
        <v>0</v>
      </c>
      <c r="P130" s="316">
        <v>0</v>
      </c>
      <c r="Q130" s="316">
        <v>0</v>
      </c>
      <c r="R130" s="316">
        <v>60000</v>
      </c>
      <c r="S130" s="318">
        <v>0</v>
      </c>
    </row>
    <row r="131" spans="1:19" s="322" customFormat="1" ht="15">
      <c r="A131" s="315" t="s">
        <v>608</v>
      </c>
      <c r="B131" s="316"/>
      <c r="C131" s="316">
        <v>75000</v>
      </c>
      <c r="D131" s="316">
        <f t="shared" si="41"/>
        <v>10317</v>
      </c>
      <c r="E131" s="317">
        <v>0</v>
      </c>
      <c r="F131" s="316">
        <v>0</v>
      </c>
      <c r="G131" s="316">
        <v>0</v>
      </c>
      <c r="H131" s="317">
        <v>0</v>
      </c>
      <c r="I131" s="316">
        <v>0</v>
      </c>
      <c r="J131" s="316">
        <v>0</v>
      </c>
      <c r="K131" s="317">
        <v>0</v>
      </c>
      <c r="L131" s="316">
        <v>20000</v>
      </c>
      <c r="M131" s="318">
        <v>10317</v>
      </c>
      <c r="N131" s="317">
        <v>0</v>
      </c>
      <c r="O131" s="316">
        <v>0</v>
      </c>
      <c r="P131" s="316">
        <v>0</v>
      </c>
      <c r="Q131" s="316">
        <v>0</v>
      </c>
      <c r="R131" s="316">
        <v>55000</v>
      </c>
      <c r="S131" s="318">
        <v>0</v>
      </c>
    </row>
    <row r="132" spans="1:19" s="322" customFormat="1" ht="15">
      <c r="A132" s="315" t="s">
        <v>609</v>
      </c>
      <c r="B132" s="316"/>
      <c r="C132" s="316">
        <v>155000</v>
      </c>
      <c r="D132" s="316">
        <f t="shared" si="41"/>
        <v>0</v>
      </c>
      <c r="E132" s="317">
        <v>0</v>
      </c>
      <c r="F132" s="316">
        <v>0</v>
      </c>
      <c r="G132" s="316">
        <v>0</v>
      </c>
      <c r="H132" s="317">
        <v>0</v>
      </c>
      <c r="I132" s="316">
        <v>0</v>
      </c>
      <c r="J132" s="316">
        <v>0</v>
      </c>
      <c r="K132" s="317">
        <v>0</v>
      </c>
      <c r="L132" s="316">
        <v>0</v>
      </c>
      <c r="M132" s="316">
        <v>0</v>
      </c>
      <c r="N132" s="317">
        <v>0</v>
      </c>
      <c r="O132" s="316">
        <v>0</v>
      </c>
      <c r="P132" s="316">
        <v>0</v>
      </c>
      <c r="Q132" s="316">
        <v>0</v>
      </c>
      <c r="R132" s="316">
        <v>155000</v>
      </c>
      <c r="S132" s="318">
        <v>0</v>
      </c>
    </row>
    <row r="133" spans="1:19" s="322" customFormat="1" ht="15">
      <c r="A133" s="315" t="s">
        <v>610</v>
      </c>
      <c r="B133" s="316"/>
      <c r="C133" s="316">
        <v>46000</v>
      </c>
      <c r="D133" s="316">
        <f t="shared" si="41"/>
        <v>7998</v>
      </c>
      <c r="E133" s="317">
        <v>0</v>
      </c>
      <c r="F133" s="316">
        <v>0</v>
      </c>
      <c r="G133" s="316">
        <v>0</v>
      </c>
      <c r="H133" s="317">
        <v>0</v>
      </c>
      <c r="I133" s="316">
        <v>8000</v>
      </c>
      <c r="J133" s="318">
        <v>7998</v>
      </c>
      <c r="K133" s="317">
        <v>0</v>
      </c>
      <c r="L133" s="316">
        <v>0</v>
      </c>
      <c r="M133" s="316">
        <v>0</v>
      </c>
      <c r="N133" s="317">
        <v>0</v>
      </c>
      <c r="O133" s="316">
        <v>0</v>
      </c>
      <c r="P133" s="316">
        <v>0</v>
      </c>
      <c r="Q133" s="316">
        <v>0</v>
      </c>
      <c r="R133" s="316">
        <v>38000</v>
      </c>
      <c r="S133" s="318">
        <v>0</v>
      </c>
    </row>
    <row r="134" spans="1:19" s="322" customFormat="1" ht="15">
      <c r="A134" s="315" t="s">
        <v>611</v>
      </c>
      <c r="B134" s="316"/>
      <c r="C134" s="316">
        <v>19650</v>
      </c>
      <c r="D134" s="316">
        <f t="shared" si="41"/>
        <v>18932</v>
      </c>
      <c r="E134" s="317">
        <v>0</v>
      </c>
      <c r="F134" s="316">
        <v>0</v>
      </c>
      <c r="G134" s="316">
        <v>0</v>
      </c>
      <c r="H134" s="317">
        <v>0</v>
      </c>
      <c r="I134" s="316">
        <v>19650</v>
      </c>
      <c r="J134" s="318">
        <v>18932</v>
      </c>
      <c r="K134" s="317">
        <v>0</v>
      </c>
      <c r="L134" s="316">
        <v>0</v>
      </c>
      <c r="M134" s="316">
        <v>0</v>
      </c>
      <c r="N134" s="317">
        <v>0</v>
      </c>
      <c r="O134" s="316">
        <v>0</v>
      </c>
      <c r="P134" s="316">
        <v>0</v>
      </c>
      <c r="Q134" s="316">
        <v>0</v>
      </c>
      <c r="R134" s="316">
        <v>0</v>
      </c>
      <c r="S134" s="316">
        <v>0</v>
      </c>
    </row>
    <row r="135" spans="1:19" s="322" customFormat="1" ht="15">
      <c r="A135" s="315" t="s">
        <v>612</v>
      </c>
      <c r="B135" s="316"/>
      <c r="C135" s="316">
        <v>52600</v>
      </c>
      <c r="D135" s="316">
        <f t="shared" si="41"/>
        <v>6992</v>
      </c>
      <c r="E135" s="317">
        <v>0</v>
      </c>
      <c r="F135" s="316">
        <v>2000</v>
      </c>
      <c r="G135" s="318">
        <v>2000</v>
      </c>
      <c r="H135" s="317">
        <v>0</v>
      </c>
      <c r="I135" s="316">
        <v>5000</v>
      </c>
      <c r="J135" s="318">
        <v>4992</v>
      </c>
      <c r="K135" s="317">
        <v>0</v>
      </c>
      <c r="L135" s="316">
        <v>0</v>
      </c>
      <c r="M135" s="316">
        <v>0</v>
      </c>
      <c r="N135" s="317">
        <v>0</v>
      </c>
      <c r="O135" s="316">
        <v>0</v>
      </c>
      <c r="P135" s="316">
        <v>0</v>
      </c>
      <c r="Q135" s="316">
        <v>0</v>
      </c>
      <c r="R135" s="316">
        <v>45600</v>
      </c>
      <c r="S135" s="318">
        <v>0</v>
      </c>
    </row>
    <row r="136" spans="1:19" s="322" customFormat="1" ht="15">
      <c r="A136" s="315" t="s">
        <v>613</v>
      </c>
      <c r="B136" s="316"/>
      <c r="C136" s="316">
        <v>30000</v>
      </c>
      <c r="D136" s="316">
        <f t="shared" si="41"/>
        <v>0</v>
      </c>
      <c r="E136" s="317">
        <v>0</v>
      </c>
      <c r="F136" s="316">
        <v>0</v>
      </c>
      <c r="G136" s="316">
        <v>0</v>
      </c>
      <c r="H136" s="317">
        <v>0</v>
      </c>
      <c r="I136" s="316">
        <v>0</v>
      </c>
      <c r="J136" s="316">
        <v>0</v>
      </c>
      <c r="K136" s="317">
        <v>0</v>
      </c>
      <c r="L136" s="316">
        <v>0</v>
      </c>
      <c r="M136" s="316">
        <v>0</v>
      </c>
      <c r="N136" s="317">
        <v>0</v>
      </c>
      <c r="O136" s="316">
        <v>0</v>
      </c>
      <c r="P136" s="316">
        <v>0</v>
      </c>
      <c r="Q136" s="316">
        <v>0</v>
      </c>
      <c r="R136" s="316">
        <v>30000</v>
      </c>
      <c r="S136" s="318">
        <v>0</v>
      </c>
    </row>
    <row r="137" spans="1:19" s="322" customFormat="1" ht="15">
      <c r="A137" s="315" t="s">
        <v>614</v>
      </c>
      <c r="B137" s="316"/>
      <c r="C137" s="316">
        <v>44400</v>
      </c>
      <c r="D137" s="316">
        <f t="shared" si="41"/>
        <v>23961</v>
      </c>
      <c r="E137" s="317">
        <v>0</v>
      </c>
      <c r="F137" s="316">
        <v>15000</v>
      </c>
      <c r="G137" s="318">
        <v>15000</v>
      </c>
      <c r="H137" s="317">
        <v>0</v>
      </c>
      <c r="I137" s="316">
        <v>9400</v>
      </c>
      <c r="J137" s="318">
        <v>8961</v>
      </c>
      <c r="K137" s="317">
        <v>0</v>
      </c>
      <c r="L137" s="316">
        <v>0</v>
      </c>
      <c r="M137" s="316">
        <v>0</v>
      </c>
      <c r="N137" s="317">
        <v>0</v>
      </c>
      <c r="O137" s="316">
        <v>0</v>
      </c>
      <c r="P137" s="316">
        <v>0</v>
      </c>
      <c r="Q137" s="316">
        <v>0</v>
      </c>
      <c r="R137" s="316">
        <v>20000</v>
      </c>
      <c r="S137" s="318">
        <v>0</v>
      </c>
    </row>
    <row r="138" spans="1:19" s="322" customFormat="1" ht="15">
      <c r="A138" s="315" t="s">
        <v>615</v>
      </c>
      <c r="B138" s="316"/>
      <c r="C138" s="316">
        <v>42750</v>
      </c>
      <c r="D138" s="316">
        <f t="shared" si="41"/>
        <v>42750</v>
      </c>
      <c r="E138" s="317">
        <v>0</v>
      </c>
      <c r="F138" s="316">
        <v>24000</v>
      </c>
      <c r="G138" s="318">
        <v>24000</v>
      </c>
      <c r="H138" s="317">
        <v>0</v>
      </c>
      <c r="I138" s="316">
        <v>18750</v>
      </c>
      <c r="J138" s="318">
        <v>18750</v>
      </c>
      <c r="K138" s="317">
        <v>0</v>
      </c>
      <c r="L138" s="316">
        <v>0</v>
      </c>
      <c r="M138" s="316">
        <v>0</v>
      </c>
      <c r="N138" s="317">
        <v>0</v>
      </c>
      <c r="O138" s="316">
        <v>0</v>
      </c>
      <c r="P138" s="316">
        <v>0</v>
      </c>
      <c r="Q138" s="316">
        <v>0</v>
      </c>
      <c r="R138" s="316">
        <v>0</v>
      </c>
      <c r="S138" s="316">
        <v>0</v>
      </c>
    </row>
    <row r="139" spans="1:19" s="322" customFormat="1" ht="15">
      <c r="A139" s="315" t="s">
        <v>616</v>
      </c>
      <c r="B139" s="316"/>
      <c r="C139" s="316">
        <v>48812</v>
      </c>
      <c r="D139" s="316">
        <f aca="true" t="shared" si="45" ref="D139:D149">SUM(G139,J139,M139,P139,S139)</f>
        <v>48811</v>
      </c>
      <c r="E139" s="317">
        <v>0</v>
      </c>
      <c r="F139" s="316">
        <v>11346</v>
      </c>
      <c r="G139" s="318">
        <v>11346</v>
      </c>
      <c r="H139" s="317">
        <v>0</v>
      </c>
      <c r="I139" s="316">
        <v>22166</v>
      </c>
      <c r="J139" s="318">
        <v>22166</v>
      </c>
      <c r="K139" s="317">
        <v>0</v>
      </c>
      <c r="L139" s="316">
        <v>15300</v>
      </c>
      <c r="M139" s="318">
        <v>15299</v>
      </c>
      <c r="N139" s="317">
        <v>0</v>
      </c>
      <c r="O139" s="316">
        <v>0</v>
      </c>
      <c r="P139" s="316">
        <v>0</v>
      </c>
      <c r="Q139" s="316">
        <v>0</v>
      </c>
      <c r="R139" s="316">
        <v>0</v>
      </c>
      <c r="S139" s="316">
        <v>0</v>
      </c>
    </row>
    <row r="140" spans="1:19" s="322" customFormat="1" ht="15">
      <c r="A140" s="315" t="s">
        <v>617</v>
      </c>
      <c r="B140" s="316"/>
      <c r="C140" s="316">
        <v>50000</v>
      </c>
      <c r="D140" s="316">
        <f t="shared" si="45"/>
        <v>0</v>
      </c>
      <c r="E140" s="317">
        <v>0</v>
      </c>
      <c r="F140" s="316">
        <v>0</v>
      </c>
      <c r="G140" s="316">
        <v>0</v>
      </c>
      <c r="H140" s="317">
        <v>0</v>
      </c>
      <c r="I140" s="316">
        <v>0</v>
      </c>
      <c r="J140" s="316">
        <v>0</v>
      </c>
      <c r="K140" s="317">
        <v>0</v>
      </c>
      <c r="L140" s="316">
        <v>0</v>
      </c>
      <c r="M140" s="316">
        <v>0</v>
      </c>
      <c r="N140" s="317">
        <v>0</v>
      </c>
      <c r="O140" s="316">
        <v>0</v>
      </c>
      <c r="P140" s="316">
        <v>0</v>
      </c>
      <c r="Q140" s="316">
        <v>0</v>
      </c>
      <c r="R140" s="316">
        <v>50000</v>
      </c>
      <c r="S140" s="318">
        <v>0</v>
      </c>
    </row>
    <row r="141" spans="1:19" s="322" customFormat="1" ht="15" hidden="1">
      <c r="A141" s="315" t="s">
        <v>618</v>
      </c>
      <c r="B141" s="316"/>
      <c r="C141" s="316">
        <v>0</v>
      </c>
      <c r="D141" s="316">
        <f t="shared" si="45"/>
        <v>0</v>
      </c>
      <c r="E141" s="317">
        <v>0</v>
      </c>
      <c r="F141" s="316">
        <v>0</v>
      </c>
      <c r="G141" s="316">
        <v>0</v>
      </c>
      <c r="H141" s="317">
        <v>0</v>
      </c>
      <c r="I141" s="316">
        <v>0</v>
      </c>
      <c r="J141" s="318">
        <f>SUM(I141-H141)</f>
        <v>0</v>
      </c>
      <c r="K141" s="317">
        <v>0</v>
      </c>
      <c r="L141" s="316">
        <v>0</v>
      </c>
      <c r="M141" s="316">
        <v>0</v>
      </c>
      <c r="N141" s="317">
        <v>0</v>
      </c>
      <c r="O141" s="316">
        <v>0</v>
      </c>
      <c r="P141" s="316">
        <v>0</v>
      </c>
      <c r="Q141" s="316">
        <v>0</v>
      </c>
      <c r="R141" s="316">
        <v>0</v>
      </c>
      <c r="S141" s="318">
        <f>SUM(R141-Q141)</f>
        <v>0</v>
      </c>
    </row>
    <row r="142" spans="1:19" s="322" customFormat="1" ht="15">
      <c r="A142" s="315" t="s">
        <v>619</v>
      </c>
      <c r="B142" s="316"/>
      <c r="C142" s="316">
        <v>5000</v>
      </c>
      <c r="D142" s="316">
        <f t="shared" si="45"/>
        <v>4998</v>
      </c>
      <c r="E142" s="317">
        <v>0</v>
      </c>
      <c r="F142" s="316">
        <v>0</v>
      </c>
      <c r="G142" s="316">
        <v>0</v>
      </c>
      <c r="H142" s="317">
        <v>0</v>
      </c>
      <c r="I142" s="316">
        <v>5000</v>
      </c>
      <c r="J142" s="318">
        <v>4998</v>
      </c>
      <c r="K142" s="317">
        <v>0</v>
      </c>
      <c r="L142" s="316">
        <v>0</v>
      </c>
      <c r="M142" s="316">
        <v>0</v>
      </c>
      <c r="N142" s="317">
        <v>0</v>
      </c>
      <c r="O142" s="316">
        <v>0</v>
      </c>
      <c r="P142" s="316">
        <v>0</v>
      </c>
      <c r="Q142" s="316">
        <v>0</v>
      </c>
      <c r="R142" s="316">
        <v>0</v>
      </c>
      <c r="S142" s="316">
        <v>0</v>
      </c>
    </row>
    <row r="143" spans="1:19" s="322" customFormat="1" ht="15">
      <c r="A143" s="315" t="s">
        <v>620</v>
      </c>
      <c r="B143" s="316"/>
      <c r="C143" s="316">
        <v>5500</v>
      </c>
      <c r="D143" s="316">
        <f t="shared" si="45"/>
        <v>5184</v>
      </c>
      <c r="E143" s="317">
        <v>0</v>
      </c>
      <c r="F143" s="316">
        <v>0</v>
      </c>
      <c r="G143" s="316">
        <v>0</v>
      </c>
      <c r="H143" s="317">
        <v>0</v>
      </c>
      <c r="I143" s="316">
        <v>0</v>
      </c>
      <c r="J143" s="316">
        <v>0</v>
      </c>
      <c r="K143" s="317">
        <v>0</v>
      </c>
      <c r="L143" s="316">
        <v>5500</v>
      </c>
      <c r="M143" s="318">
        <v>5184</v>
      </c>
      <c r="N143" s="317">
        <v>0</v>
      </c>
      <c r="O143" s="316">
        <v>0</v>
      </c>
      <c r="P143" s="316">
        <v>0</v>
      </c>
      <c r="Q143" s="316">
        <v>0</v>
      </c>
      <c r="R143" s="316">
        <v>0</v>
      </c>
      <c r="S143" s="316">
        <v>0</v>
      </c>
    </row>
    <row r="144" spans="1:19" s="322" customFormat="1" ht="15" hidden="1">
      <c r="A144" s="315"/>
      <c r="B144" s="316"/>
      <c r="C144" s="316"/>
      <c r="D144" s="316">
        <f t="shared" si="45"/>
        <v>0</v>
      </c>
      <c r="E144" s="317">
        <v>0</v>
      </c>
      <c r="F144" s="316">
        <v>0</v>
      </c>
      <c r="G144" s="316">
        <v>0</v>
      </c>
      <c r="H144" s="317"/>
      <c r="I144" s="316"/>
      <c r="J144" s="318">
        <f>SUM(I144-H144)</f>
        <v>0</v>
      </c>
      <c r="K144" s="317">
        <v>0</v>
      </c>
      <c r="L144" s="316">
        <v>0</v>
      </c>
      <c r="M144" s="318">
        <f>SUM(L144-K144)</f>
        <v>0</v>
      </c>
      <c r="N144" s="317">
        <v>0</v>
      </c>
      <c r="O144" s="316">
        <v>0</v>
      </c>
      <c r="P144" s="316">
        <v>0</v>
      </c>
      <c r="Q144" s="316">
        <v>0</v>
      </c>
      <c r="R144" s="316">
        <v>0</v>
      </c>
      <c r="S144" s="318">
        <f>SUM(R144-Q144)</f>
        <v>0</v>
      </c>
    </row>
    <row r="145" spans="1:19" s="322" customFormat="1" ht="15">
      <c r="A145" s="315" t="s">
        <v>621</v>
      </c>
      <c r="B145" s="316"/>
      <c r="C145" s="316">
        <v>131200</v>
      </c>
      <c r="D145" s="316">
        <f t="shared" si="45"/>
        <v>131113</v>
      </c>
      <c r="E145" s="317">
        <v>0</v>
      </c>
      <c r="F145" s="316">
        <v>0</v>
      </c>
      <c r="G145" s="316">
        <v>0</v>
      </c>
      <c r="H145" s="317">
        <v>0</v>
      </c>
      <c r="I145" s="316">
        <v>20000</v>
      </c>
      <c r="J145" s="318">
        <v>20000</v>
      </c>
      <c r="K145" s="317">
        <v>0</v>
      </c>
      <c r="L145" s="316">
        <v>21200</v>
      </c>
      <c r="M145" s="318">
        <v>21113</v>
      </c>
      <c r="N145" s="317">
        <v>0</v>
      </c>
      <c r="O145" s="316">
        <v>0</v>
      </c>
      <c r="P145" s="316">
        <v>0</v>
      </c>
      <c r="Q145" s="316">
        <v>0</v>
      </c>
      <c r="R145" s="316">
        <v>90000</v>
      </c>
      <c r="S145" s="318">
        <v>90000</v>
      </c>
    </row>
    <row r="146" spans="1:19" s="322" customFormat="1" ht="15">
      <c r="A146" s="315" t="s">
        <v>622</v>
      </c>
      <c r="B146" s="316"/>
      <c r="C146" s="316">
        <v>30000</v>
      </c>
      <c r="D146" s="316">
        <f t="shared" si="45"/>
        <v>0</v>
      </c>
      <c r="E146" s="317">
        <v>0</v>
      </c>
      <c r="F146" s="316">
        <v>0</v>
      </c>
      <c r="G146" s="316">
        <v>0</v>
      </c>
      <c r="H146" s="317">
        <v>0</v>
      </c>
      <c r="I146" s="316">
        <v>0</v>
      </c>
      <c r="J146" s="316">
        <v>0</v>
      </c>
      <c r="K146" s="317">
        <v>0</v>
      </c>
      <c r="L146" s="316">
        <v>0</v>
      </c>
      <c r="M146" s="316">
        <v>0</v>
      </c>
      <c r="N146" s="317">
        <v>0</v>
      </c>
      <c r="O146" s="316">
        <v>0</v>
      </c>
      <c r="P146" s="316">
        <v>0</v>
      </c>
      <c r="Q146" s="316">
        <v>0</v>
      </c>
      <c r="R146" s="316">
        <v>30000</v>
      </c>
      <c r="S146" s="318">
        <v>0</v>
      </c>
    </row>
    <row r="147" spans="1:19" s="322" customFormat="1" ht="15">
      <c r="A147" s="315" t="s">
        <v>623</v>
      </c>
      <c r="B147" s="316"/>
      <c r="C147" s="316">
        <v>50000</v>
      </c>
      <c r="D147" s="316">
        <f t="shared" si="45"/>
        <v>0</v>
      </c>
      <c r="E147" s="317">
        <v>0</v>
      </c>
      <c r="F147" s="316">
        <v>0</v>
      </c>
      <c r="G147" s="316">
        <v>0</v>
      </c>
      <c r="H147" s="317">
        <v>0</v>
      </c>
      <c r="I147" s="316">
        <v>0</v>
      </c>
      <c r="J147" s="316">
        <v>0</v>
      </c>
      <c r="K147" s="317">
        <v>0</v>
      </c>
      <c r="L147" s="316">
        <v>0</v>
      </c>
      <c r="M147" s="316">
        <v>0</v>
      </c>
      <c r="N147" s="317">
        <v>0</v>
      </c>
      <c r="O147" s="316">
        <v>0</v>
      </c>
      <c r="P147" s="316">
        <v>0</v>
      </c>
      <c r="Q147" s="316">
        <v>0</v>
      </c>
      <c r="R147" s="316">
        <v>50000</v>
      </c>
      <c r="S147" s="318">
        <v>0</v>
      </c>
    </row>
    <row r="148" spans="1:19" s="322" customFormat="1" ht="15" hidden="1">
      <c r="A148" s="315" t="s">
        <v>624</v>
      </c>
      <c r="B148" s="316"/>
      <c r="C148" s="316">
        <v>0</v>
      </c>
      <c r="D148" s="316">
        <f t="shared" si="45"/>
        <v>0</v>
      </c>
      <c r="E148" s="317">
        <v>0</v>
      </c>
      <c r="F148" s="316">
        <v>0</v>
      </c>
      <c r="G148" s="316">
        <v>0</v>
      </c>
      <c r="H148" s="317">
        <v>0</v>
      </c>
      <c r="I148" s="316">
        <v>0</v>
      </c>
      <c r="J148" s="318">
        <f>SUM(I148-H148)</f>
        <v>0</v>
      </c>
      <c r="K148" s="317">
        <v>0</v>
      </c>
      <c r="L148" s="316">
        <v>0</v>
      </c>
      <c r="M148" s="316">
        <v>0</v>
      </c>
      <c r="N148" s="317">
        <v>0</v>
      </c>
      <c r="O148" s="316">
        <v>0</v>
      </c>
      <c r="P148" s="316">
        <v>0</v>
      </c>
      <c r="Q148" s="316">
        <v>0</v>
      </c>
      <c r="R148" s="316">
        <v>0</v>
      </c>
      <c r="S148" s="318">
        <f>SUM(R148-Q148)</f>
        <v>0</v>
      </c>
    </row>
    <row r="149" spans="1:19" s="322" customFormat="1" ht="15">
      <c r="A149" s="315" t="s">
        <v>625</v>
      </c>
      <c r="B149" s="316"/>
      <c r="C149" s="316">
        <v>1300</v>
      </c>
      <c r="D149" s="316">
        <f t="shared" si="45"/>
        <v>1299</v>
      </c>
      <c r="E149" s="317">
        <v>0</v>
      </c>
      <c r="F149" s="316">
        <v>0</v>
      </c>
      <c r="G149" s="316">
        <v>0</v>
      </c>
      <c r="H149" s="317">
        <v>0</v>
      </c>
      <c r="I149" s="316">
        <v>1300</v>
      </c>
      <c r="J149" s="318">
        <v>1299</v>
      </c>
      <c r="K149" s="317">
        <v>0</v>
      </c>
      <c r="L149" s="316">
        <v>0</v>
      </c>
      <c r="M149" s="316">
        <v>0</v>
      </c>
      <c r="N149" s="317">
        <v>0</v>
      </c>
      <c r="O149" s="316">
        <v>0</v>
      </c>
      <c r="P149" s="316">
        <v>0</v>
      </c>
      <c r="Q149" s="316">
        <v>0</v>
      </c>
      <c r="R149" s="316">
        <v>0</v>
      </c>
      <c r="S149" s="316">
        <v>0</v>
      </c>
    </row>
    <row r="150" spans="1:19" s="322" customFormat="1" ht="15" hidden="1">
      <c r="A150" s="315" t="s">
        <v>626</v>
      </c>
      <c r="B150" s="316">
        <v>0</v>
      </c>
      <c r="C150" s="316">
        <v>0</v>
      </c>
      <c r="D150" s="316">
        <f>SUM(C150-B150)</f>
        <v>0</v>
      </c>
      <c r="E150" s="317">
        <v>0</v>
      </c>
      <c r="F150" s="316">
        <v>0</v>
      </c>
      <c r="G150" s="318">
        <f>SUM(F150-E150)</f>
        <v>0</v>
      </c>
      <c r="H150" s="317">
        <v>0</v>
      </c>
      <c r="I150" s="316">
        <v>0</v>
      </c>
      <c r="J150" s="318">
        <f>SUM(I150-H150)</f>
        <v>0</v>
      </c>
      <c r="K150" s="317">
        <v>0</v>
      </c>
      <c r="L150" s="316">
        <v>0</v>
      </c>
      <c r="M150" s="318">
        <f>SUM(L150-K150)</f>
        <v>0</v>
      </c>
      <c r="N150" s="317">
        <v>0</v>
      </c>
      <c r="O150" s="316">
        <v>0</v>
      </c>
      <c r="P150" s="318">
        <f>SUM(O150-N150)</f>
        <v>0</v>
      </c>
      <c r="Q150" s="317">
        <v>0</v>
      </c>
      <c r="R150" s="316">
        <v>0</v>
      </c>
      <c r="S150" s="318">
        <f>SUM(R150-Q150)</f>
        <v>0</v>
      </c>
    </row>
    <row r="151" spans="1:19" s="323" customFormat="1" ht="15">
      <c r="A151" s="314" t="s">
        <v>627</v>
      </c>
      <c r="B151" s="312">
        <f>SUM(E151,H151,K151,N151,Q151)</f>
        <v>0</v>
      </c>
      <c r="C151" s="312">
        <f>SUM(F151,I151,L151,O151,R151)</f>
        <v>4222923</v>
      </c>
      <c r="D151" s="312">
        <f>SUM(G151,J151,M151,P151,S151)</f>
        <v>1521776</v>
      </c>
      <c r="E151" s="321">
        <f aca="true" t="shared" si="46" ref="E151:S151">SUM(E152,E153,E154,E155,E156,E157,E158,E159)</f>
        <v>0</v>
      </c>
      <c r="F151" s="321">
        <f t="shared" si="46"/>
        <v>0</v>
      </c>
      <c r="G151" s="321">
        <f t="shared" si="46"/>
        <v>0</v>
      </c>
      <c r="H151" s="321">
        <f t="shared" si="46"/>
        <v>0</v>
      </c>
      <c r="I151" s="321">
        <f t="shared" si="46"/>
        <v>0</v>
      </c>
      <c r="J151" s="321">
        <f t="shared" si="46"/>
        <v>0</v>
      </c>
      <c r="K151" s="321">
        <f t="shared" si="46"/>
        <v>0</v>
      </c>
      <c r="L151" s="321">
        <f t="shared" si="46"/>
        <v>0</v>
      </c>
      <c r="M151" s="321">
        <f t="shared" si="46"/>
        <v>0</v>
      </c>
      <c r="N151" s="321">
        <f t="shared" si="46"/>
        <v>0</v>
      </c>
      <c r="O151" s="321">
        <f t="shared" si="46"/>
        <v>4222923</v>
      </c>
      <c r="P151" s="321">
        <f t="shared" si="46"/>
        <v>1521776</v>
      </c>
      <c r="Q151" s="321">
        <f t="shared" si="46"/>
        <v>0</v>
      </c>
      <c r="R151" s="321">
        <f t="shared" si="46"/>
        <v>0</v>
      </c>
      <c r="S151" s="321">
        <f t="shared" si="46"/>
        <v>0</v>
      </c>
    </row>
    <row r="152" spans="1:19" s="322" customFormat="1" ht="15">
      <c r="A152" s="325" t="s">
        <v>628</v>
      </c>
      <c r="B152" s="316"/>
      <c r="C152" s="316">
        <v>688200</v>
      </c>
      <c r="D152" s="316">
        <f aca="true" t="shared" si="47" ref="D152:D177">SUM(G152,J152,M152,P152,S152)</f>
        <v>688200</v>
      </c>
      <c r="E152" s="317">
        <v>0</v>
      </c>
      <c r="F152" s="316">
        <v>0</v>
      </c>
      <c r="G152" s="316">
        <v>0</v>
      </c>
      <c r="H152" s="317">
        <v>0</v>
      </c>
      <c r="I152" s="316">
        <v>0</v>
      </c>
      <c r="J152" s="316">
        <v>0</v>
      </c>
      <c r="K152" s="317">
        <v>0</v>
      </c>
      <c r="L152" s="316">
        <v>0</v>
      </c>
      <c r="M152" s="316">
        <v>0</v>
      </c>
      <c r="N152" s="317">
        <v>0</v>
      </c>
      <c r="O152" s="316">
        <v>688200</v>
      </c>
      <c r="P152" s="318">
        <v>688200</v>
      </c>
      <c r="Q152" s="317">
        <v>0</v>
      </c>
      <c r="R152" s="316">
        <v>0</v>
      </c>
      <c r="S152" s="316">
        <v>0</v>
      </c>
    </row>
    <row r="153" spans="1:19" s="322" customFormat="1" ht="15">
      <c r="A153" s="315" t="s">
        <v>629</v>
      </c>
      <c r="B153" s="316"/>
      <c r="C153" s="316">
        <v>78530</v>
      </c>
      <c r="D153" s="316">
        <f t="shared" si="47"/>
        <v>78530</v>
      </c>
      <c r="E153" s="317">
        <v>0</v>
      </c>
      <c r="F153" s="316">
        <v>0</v>
      </c>
      <c r="G153" s="316">
        <v>0</v>
      </c>
      <c r="H153" s="317">
        <v>0</v>
      </c>
      <c r="I153" s="316">
        <v>0</v>
      </c>
      <c r="J153" s="316">
        <v>0</v>
      </c>
      <c r="K153" s="317">
        <v>0</v>
      </c>
      <c r="L153" s="316">
        <v>0</v>
      </c>
      <c r="M153" s="316">
        <v>0</v>
      </c>
      <c r="N153" s="317">
        <v>0</v>
      </c>
      <c r="O153" s="316">
        <v>78530</v>
      </c>
      <c r="P153" s="318">
        <v>78530</v>
      </c>
      <c r="Q153" s="317">
        <v>0</v>
      </c>
      <c r="R153" s="316">
        <v>0</v>
      </c>
      <c r="S153" s="316">
        <v>0</v>
      </c>
    </row>
    <row r="154" spans="1:19" s="322" customFormat="1" ht="15">
      <c r="A154" s="315" t="s">
        <v>630</v>
      </c>
      <c r="B154" s="316"/>
      <c r="C154" s="316">
        <v>125290</v>
      </c>
      <c r="D154" s="316">
        <f t="shared" si="47"/>
        <v>125290</v>
      </c>
      <c r="E154" s="317">
        <v>0</v>
      </c>
      <c r="F154" s="316">
        <v>0</v>
      </c>
      <c r="G154" s="316">
        <v>0</v>
      </c>
      <c r="H154" s="317">
        <v>0</v>
      </c>
      <c r="I154" s="316">
        <v>0</v>
      </c>
      <c r="J154" s="316">
        <v>0</v>
      </c>
      <c r="K154" s="317">
        <v>0</v>
      </c>
      <c r="L154" s="316">
        <v>0</v>
      </c>
      <c r="M154" s="316">
        <v>0</v>
      </c>
      <c r="N154" s="317">
        <v>0</v>
      </c>
      <c r="O154" s="316">
        <v>125290</v>
      </c>
      <c r="P154" s="318">
        <v>125290</v>
      </c>
      <c r="Q154" s="317">
        <v>0</v>
      </c>
      <c r="R154" s="316">
        <v>0</v>
      </c>
      <c r="S154" s="316">
        <v>0</v>
      </c>
    </row>
    <row r="155" spans="1:19" s="322" customFormat="1" ht="15">
      <c r="A155" s="315" t="s">
        <v>631</v>
      </c>
      <c r="B155" s="316"/>
      <c r="C155" s="316">
        <v>832930</v>
      </c>
      <c r="D155" s="316">
        <f t="shared" si="47"/>
        <v>629756</v>
      </c>
      <c r="E155" s="317">
        <v>0</v>
      </c>
      <c r="F155" s="316">
        <v>0</v>
      </c>
      <c r="G155" s="316">
        <v>0</v>
      </c>
      <c r="H155" s="317">
        <v>0</v>
      </c>
      <c r="I155" s="316">
        <v>0</v>
      </c>
      <c r="J155" s="316">
        <v>0</v>
      </c>
      <c r="K155" s="317">
        <v>0</v>
      </c>
      <c r="L155" s="316">
        <v>0</v>
      </c>
      <c r="M155" s="316">
        <v>0</v>
      </c>
      <c r="N155" s="317">
        <v>0</v>
      </c>
      <c r="O155" s="316">
        <v>832930</v>
      </c>
      <c r="P155" s="318">
        <v>629756</v>
      </c>
      <c r="Q155" s="317">
        <v>0</v>
      </c>
      <c r="R155" s="316">
        <v>0</v>
      </c>
      <c r="S155" s="316">
        <v>0</v>
      </c>
    </row>
    <row r="156" spans="1:19" s="322" customFormat="1" ht="15">
      <c r="A156" s="315" t="s">
        <v>632</v>
      </c>
      <c r="B156" s="316"/>
      <c r="C156" s="316">
        <v>222781</v>
      </c>
      <c r="D156" s="316">
        <f t="shared" si="47"/>
        <v>0</v>
      </c>
      <c r="E156" s="317">
        <v>0</v>
      </c>
      <c r="F156" s="316">
        <v>0</v>
      </c>
      <c r="G156" s="316">
        <v>0</v>
      </c>
      <c r="H156" s="317">
        <v>0</v>
      </c>
      <c r="I156" s="316">
        <v>0</v>
      </c>
      <c r="J156" s="316">
        <v>0</v>
      </c>
      <c r="K156" s="317">
        <v>0</v>
      </c>
      <c r="L156" s="316">
        <v>0</v>
      </c>
      <c r="M156" s="316">
        <v>0</v>
      </c>
      <c r="N156" s="317">
        <v>0</v>
      </c>
      <c r="O156" s="316">
        <v>222781</v>
      </c>
      <c r="P156" s="318">
        <v>0</v>
      </c>
      <c r="Q156" s="317">
        <v>0</v>
      </c>
      <c r="R156" s="316">
        <v>0</v>
      </c>
      <c r="S156" s="316">
        <v>0</v>
      </c>
    </row>
    <row r="157" spans="1:19" s="322" customFormat="1" ht="15">
      <c r="A157" s="315" t="s">
        <v>633</v>
      </c>
      <c r="B157" s="316"/>
      <c r="C157" s="316">
        <v>1712842</v>
      </c>
      <c r="D157" s="316">
        <f t="shared" si="47"/>
        <v>0</v>
      </c>
      <c r="E157" s="317">
        <v>0</v>
      </c>
      <c r="F157" s="316">
        <v>0</v>
      </c>
      <c r="G157" s="316">
        <v>0</v>
      </c>
      <c r="H157" s="317">
        <v>0</v>
      </c>
      <c r="I157" s="316">
        <v>0</v>
      </c>
      <c r="J157" s="316">
        <v>0</v>
      </c>
      <c r="K157" s="317">
        <v>0</v>
      </c>
      <c r="L157" s="316">
        <v>0</v>
      </c>
      <c r="M157" s="316">
        <v>0</v>
      </c>
      <c r="N157" s="317">
        <v>0</v>
      </c>
      <c r="O157" s="316">
        <v>1712842</v>
      </c>
      <c r="P157" s="318">
        <v>0</v>
      </c>
      <c r="Q157" s="317">
        <v>0</v>
      </c>
      <c r="R157" s="316">
        <v>0</v>
      </c>
      <c r="S157" s="316">
        <v>0</v>
      </c>
    </row>
    <row r="158" spans="1:19" s="322" customFormat="1" ht="15">
      <c r="A158" s="315" t="s">
        <v>634</v>
      </c>
      <c r="B158" s="316"/>
      <c r="C158" s="316">
        <v>13160</v>
      </c>
      <c r="D158" s="316">
        <f t="shared" si="47"/>
        <v>0</v>
      </c>
      <c r="E158" s="317">
        <v>0</v>
      </c>
      <c r="F158" s="316">
        <v>0</v>
      </c>
      <c r="G158" s="316">
        <v>0</v>
      </c>
      <c r="H158" s="317">
        <v>0</v>
      </c>
      <c r="I158" s="316">
        <v>0</v>
      </c>
      <c r="J158" s="316">
        <v>0</v>
      </c>
      <c r="K158" s="317">
        <v>0</v>
      </c>
      <c r="L158" s="316">
        <v>0</v>
      </c>
      <c r="M158" s="316">
        <v>0</v>
      </c>
      <c r="N158" s="317">
        <v>0</v>
      </c>
      <c r="O158" s="316">
        <v>13160</v>
      </c>
      <c r="P158" s="318">
        <v>0</v>
      </c>
      <c r="Q158" s="317">
        <v>0</v>
      </c>
      <c r="R158" s="316">
        <v>0</v>
      </c>
      <c r="S158" s="316">
        <v>0</v>
      </c>
    </row>
    <row r="159" spans="1:19" s="322" customFormat="1" ht="15">
      <c r="A159" s="315" t="s">
        <v>635</v>
      </c>
      <c r="B159" s="316"/>
      <c r="C159" s="316">
        <v>549190</v>
      </c>
      <c r="D159" s="316">
        <f t="shared" si="47"/>
        <v>0</v>
      </c>
      <c r="E159" s="317">
        <v>0</v>
      </c>
      <c r="F159" s="316">
        <v>0</v>
      </c>
      <c r="G159" s="316">
        <v>0</v>
      </c>
      <c r="H159" s="317">
        <v>0</v>
      </c>
      <c r="I159" s="316">
        <v>0</v>
      </c>
      <c r="J159" s="316">
        <v>0</v>
      </c>
      <c r="K159" s="317">
        <v>0</v>
      </c>
      <c r="L159" s="316">
        <v>0</v>
      </c>
      <c r="M159" s="316">
        <v>0</v>
      </c>
      <c r="N159" s="317">
        <v>0</v>
      </c>
      <c r="O159" s="316">
        <v>549190</v>
      </c>
      <c r="P159" s="318">
        <v>0</v>
      </c>
      <c r="Q159" s="317">
        <v>0</v>
      </c>
      <c r="R159" s="316">
        <v>0</v>
      </c>
      <c r="S159" s="316">
        <v>0</v>
      </c>
    </row>
    <row r="160" spans="1:19" s="322" customFormat="1" ht="15" hidden="1">
      <c r="A160" s="315"/>
      <c r="B160" s="316"/>
      <c r="C160" s="316"/>
      <c r="D160" s="316">
        <f t="shared" si="47"/>
        <v>0</v>
      </c>
      <c r="E160" s="317">
        <v>0</v>
      </c>
      <c r="F160" s="316">
        <v>0</v>
      </c>
      <c r="G160" s="318">
        <f aca="true" t="shared" si="48" ref="G160:G165">SUM(F160-E160)</f>
        <v>0</v>
      </c>
      <c r="H160" s="317"/>
      <c r="I160" s="316"/>
      <c r="J160" s="318">
        <f aca="true" t="shared" si="49" ref="J160:J165">SUM(I160-H160)</f>
        <v>0</v>
      </c>
      <c r="K160" s="317">
        <v>0</v>
      </c>
      <c r="L160" s="316">
        <v>0</v>
      </c>
      <c r="M160" s="318">
        <f aca="true" t="shared" si="50" ref="M160:M165">SUM(L160-K160)</f>
        <v>0</v>
      </c>
      <c r="N160" s="317">
        <v>0</v>
      </c>
      <c r="O160" s="316">
        <v>0</v>
      </c>
      <c r="P160" s="318">
        <f aca="true" t="shared" si="51" ref="P160:P165">SUM(O160-N160)</f>
        <v>0</v>
      </c>
      <c r="Q160" s="317"/>
      <c r="R160" s="316"/>
      <c r="S160" s="318">
        <f aca="true" t="shared" si="52" ref="S160:S165">SUM(R160-Q160)</f>
        <v>0</v>
      </c>
    </row>
    <row r="161" spans="1:19" s="322" customFormat="1" ht="15" hidden="1">
      <c r="A161" s="315"/>
      <c r="B161" s="316"/>
      <c r="C161" s="316"/>
      <c r="D161" s="316">
        <f t="shared" si="47"/>
        <v>0</v>
      </c>
      <c r="E161" s="317">
        <v>0</v>
      </c>
      <c r="F161" s="316">
        <v>0</v>
      </c>
      <c r="G161" s="318">
        <f t="shared" si="48"/>
        <v>0</v>
      </c>
      <c r="H161" s="317"/>
      <c r="I161" s="316"/>
      <c r="J161" s="318">
        <f t="shared" si="49"/>
        <v>0</v>
      </c>
      <c r="K161" s="317">
        <v>0</v>
      </c>
      <c r="L161" s="316">
        <v>0</v>
      </c>
      <c r="M161" s="318">
        <f t="shared" si="50"/>
        <v>0</v>
      </c>
      <c r="N161" s="317"/>
      <c r="O161" s="316"/>
      <c r="P161" s="318">
        <f t="shared" si="51"/>
        <v>0</v>
      </c>
      <c r="Q161" s="317"/>
      <c r="R161" s="316"/>
      <c r="S161" s="318">
        <f t="shared" si="52"/>
        <v>0</v>
      </c>
    </row>
    <row r="162" spans="1:19" s="322" customFormat="1" ht="15" hidden="1">
      <c r="A162" s="315"/>
      <c r="B162" s="316"/>
      <c r="C162" s="316"/>
      <c r="D162" s="316">
        <f t="shared" si="47"/>
        <v>0</v>
      </c>
      <c r="E162" s="317">
        <v>0</v>
      </c>
      <c r="F162" s="316">
        <v>0</v>
      </c>
      <c r="G162" s="318">
        <f t="shared" si="48"/>
        <v>0</v>
      </c>
      <c r="H162" s="317"/>
      <c r="I162" s="316"/>
      <c r="J162" s="318">
        <f t="shared" si="49"/>
        <v>0</v>
      </c>
      <c r="K162" s="317">
        <v>0</v>
      </c>
      <c r="L162" s="316">
        <v>0</v>
      </c>
      <c r="M162" s="318">
        <f t="shared" si="50"/>
        <v>0</v>
      </c>
      <c r="N162" s="317"/>
      <c r="O162" s="316"/>
      <c r="P162" s="318">
        <f t="shared" si="51"/>
        <v>0</v>
      </c>
      <c r="Q162" s="317"/>
      <c r="R162" s="316"/>
      <c r="S162" s="318">
        <f t="shared" si="52"/>
        <v>0</v>
      </c>
    </row>
    <row r="163" spans="1:19" s="322" customFormat="1" ht="15" hidden="1">
      <c r="A163" s="315"/>
      <c r="B163" s="316"/>
      <c r="C163" s="316"/>
      <c r="D163" s="316">
        <f t="shared" si="47"/>
        <v>0</v>
      </c>
      <c r="E163" s="317">
        <v>0</v>
      </c>
      <c r="F163" s="316">
        <v>0</v>
      </c>
      <c r="G163" s="318">
        <f t="shared" si="48"/>
        <v>0</v>
      </c>
      <c r="H163" s="317"/>
      <c r="I163" s="316"/>
      <c r="J163" s="318">
        <f t="shared" si="49"/>
        <v>0</v>
      </c>
      <c r="K163" s="317">
        <v>0</v>
      </c>
      <c r="L163" s="316">
        <v>0</v>
      </c>
      <c r="M163" s="318">
        <f t="shared" si="50"/>
        <v>0</v>
      </c>
      <c r="N163" s="317"/>
      <c r="O163" s="316"/>
      <c r="P163" s="318">
        <f t="shared" si="51"/>
        <v>0</v>
      </c>
      <c r="Q163" s="317"/>
      <c r="R163" s="316"/>
      <c r="S163" s="318">
        <f t="shared" si="52"/>
        <v>0</v>
      </c>
    </row>
    <row r="164" spans="1:19" s="322" customFormat="1" ht="14.25" hidden="1">
      <c r="A164" s="326"/>
      <c r="B164" s="316"/>
      <c r="C164" s="316"/>
      <c r="D164" s="316">
        <f t="shared" si="47"/>
        <v>0</v>
      </c>
      <c r="E164" s="317">
        <v>0</v>
      </c>
      <c r="F164" s="316">
        <v>0</v>
      </c>
      <c r="G164" s="318">
        <f t="shared" si="48"/>
        <v>0</v>
      </c>
      <c r="H164" s="317"/>
      <c r="I164" s="316"/>
      <c r="J164" s="318">
        <f t="shared" si="49"/>
        <v>0</v>
      </c>
      <c r="K164" s="317">
        <v>0</v>
      </c>
      <c r="L164" s="316">
        <v>0</v>
      </c>
      <c r="M164" s="318">
        <f t="shared" si="50"/>
        <v>0</v>
      </c>
      <c r="N164" s="317"/>
      <c r="O164" s="316"/>
      <c r="P164" s="318">
        <f t="shared" si="51"/>
        <v>0</v>
      </c>
      <c r="Q164" s="317"/>
      <c r="R164" s="316"/>
      <c r="S164" s="318">
        <f t="shared" si="52"/>
        <v>0</v>
      </c>
    </row>
    <row r="165" spans="1:19" s="322" customFormat="1" ht="15" hidden="1">
      <c r="A165" s="315"/>
      <c r="B165" s="316"/>
      <c r="C165" s="316"/>
      <c r="D165" s="316">
        <f t="shared" si="47"/>
        <v>0</v>
      </c>
      <c r="E165" s="317">
        <v>0</v>
      </c>
      <c r="F165" s="316">
        <v>0</v>
      </c>
      <c r="G165" s="318">
        <f t="shared" si="48"/>
        <v>0</v>
      </c>
      <c r="H165" s="317"/>
      <c r="I165" s="316"/>
      <c r="J165" s="318">
        <f t="shared" si="49"/>
        <v>0</v>
      </c>
      <c r="K165" s="317">
        <v>0</v>
      </c>
      <c r="L165" s="316">
        <v>0</v>
      </c>
      <c r="M165" s="318">
        <f t="shared" si="50"/>
        <v>0</v>
      </c>
      <c r="N165" s="317"/>
      <c r="O165" s="316"/>
      <c r="P165" s="318">
        <f t="shared" si="51"/>
        <v>0</v>
      </c>
      <c r="Q165" s="317"/>
      <c r="R165" s="316"/>
      <c r="S165" s="318">
        <f t="shared" si="52"/>
        <v>0</v>
      </c>
    </row>
    <row r="166" spans="1:19" s="322" customFormat="1" ht="15">
      <c r="A166" s="314" t="s">
        <v>636</v>
      </c>
      <c r="B166" s="312">
        <f>SUM(E166,H166,K166,N166,Q166)</f>
        <v>0</v>
      </c>
      <c r="C166" s="312">
        <f>SUM(F166,I166,L166,O166,R166)</f>
        <v>130697</v>
      </c>
      <c r="D166" s="312">
        <f t="shared" si="47"/>
        <v>37630</v>
      </c>
      <c r="E166" s="321">
        <f>SUM(E167,E168,E169,E170,E171,E172,E174,E176,E177)</f>
        <v>0</v>
      </c>
      <c r="F166" s="321">
        <f>SUM(F167,F168,F169,F170,F171,F172,F174,F176,F177)</f>
        <v>0</v>
      </c>
      <c r="G166" s="321">
        <f>SUM(G167,G168,G169,G170,G171,G172,G174,G176,G177)</f>
        <v>0</v>
      </c>
      <c r="H166" s="321">
        <f aca="true" t="shared" si="53" ref="H166:S166">SUM(H167,H168,H169,H170,H171,H172,H173,H174,H176,H177)</f>
        <v>0</v>
      </c>
      <c r="I166" s="321">
        <f t="shared" si="53"/>
        <v>20435</v>
      </c>
      <c r="J166" s="321">
        <f t="shared" si="53"/>
        <v>18368</v>
      </c>
      <c r="K166" s="321">
        <f t="shared" si="53"/>
        <v>0</v>
      </c>
      <c r="L166" s="321">
        <f t="shared" si="53"/>
        <v>19262</v>
      </c>
      <c r="M166" s="321">
        <f t="shared" si="53"/>
        <v>19262</v>
      </c>
      <c r="N166" s="321">
        <f t="shared" si="53"/>
        <v>0</v>
      </c>
      <c r="O166" s="321">
        <f t="shared" si="53"/>
        <v>0</v>
      </c>
      <c r="P166" s="321">
        <f t="shared" si="53"/>
        <v>0</v>
      </c>
      <c r="Q166" s="321">
        <f t="shared" si="53"/>
        <v>0</v>
      </c>
      <c r="R166" s="321">
        <f t="shared" si="53"/>
        <v>91000</v>
      </c>
      <c r="S166" s="321">
        <f t="shared" si="53"/>
        <v>0</v>
      </c>
    </row>
    <row r="167" spans="1:19" s="322" customFormat="1" ht="15">
      <c r="A167" s="320" t="s">
        <v>637</v>
      </c>
      <c r="B167" s="316"/>
      <c r="C167" s="316">
        <v>1000</v>
      </c>
      <c r="D167" s="316">
        <f t="shared" si="47"/>
        <v>998</v>
      </c>
      <c r="E167" s="316">
        <v>0</v>
      </c>
      <c r="F167" s="316">
        <v>0</v>
      </c>
      <c r="G167" s="316">
        <v>0</v>
      </c>
      <c r="H167" s="316">
        <v>0</v>
      </c>
      <c r="I167" s="316">
        <v>1000</v>
      </c>
      <c r="J167" s="316">
        <v>998</v>
      </c>
      <c r="K167" s="316">
        <v>0</v>
      </c>
      <c r="L167" s="316">
        <v>0</v>
      </c>
      <c r="M167" s="316">
        <v>0</v>
      </c>
      <c r="N167" s="316">
        <v>0</v>
      </c>
      <c r="O167" s="316">
        <v>0</v>
      </c>
      <c r="P167" s="316">
        <v>0</v>
      </c>
      <c r="Q167" s="316">
        <v>0</v>
      </c>
      <c r="R167" s="316">
        <v>0</v>
      </c>
      <c r="S167" s="316">
        <v>0</v>
      </c>
    </row>
    <row r="168" spans="1:19" s="322" customFormat="1" ht="15">
      <c r="A168" s="320" t="s">
        <v>638</v>
      </c>
      <c r="B168" s="316"/>
      <c r="C168" s="316">
        <v>1000</v>
      </c>
      <c r="D168" s="316">
        <f t="shared" si="47"/>
        <v>998</v>
      </c>
      <c r="E168" s="316">
        <v>0</v>
      </c>
      <c r="F168" s="316">
        <v>0</v>
      </c>
      <c r="G168" s="316">
        <v>0</v>
      </c>
      <c r="H168" s="316">
        <v>0</v>
      </c>
      <c r="I168" s="316">
        <v>1000</v>
      </c>
      <c r="J168" s="316">
        <v>998</v>
      </c>
      <c r="K168" s="316">
        <v>0</v>
      </c>
      <c r="L168" s="316">
        <v>0</v>
      </c>
      <c r="M168" s="316">
        <v>0</v>
      </c>
      <c r="N168" s="316">
        <v>0</v>
      </c>
      <c r="O168" s="316">
        <v>0</v>
      </c>
      <c r="P168" s="316">
        <v>0</v>
      </c>
      <c r="Q168" s="316">
        <v>0</v>
      </c>
      <c r="R168" s="316">
        <v>0</v>
      </c>
      <c r="S168" s="316">
        <v>0</v>
      </c>
    </row>
    <row r="169" spans="1:19" s="322" customFormat="1" ht="15">
      <c r="A169" s="315" t="s">
        <v>639</v>
      </c>
      <c r="B169" s="316"/>
      <c r="C169" s="316">
        <v>5500</v>
      </c>
      <c r="D169" s="316">
        <f t="shared" si="47"/>
        <v>5492</v>
      </c>
      <c r="E169" s="317">
        <v>0</v>
      </c>
      <c r="F169" s="316">
        <v>0</v>
      </c>
      <c r="G169" s="316">
        <v>0</v>
      </c>
      <c r="H169" s="317">
        <v>0</v>
      </c>
      <c r="I169" s="316">
        <v>5500</v>
      </c>
      <c r="J169" s="318">
        <v>5492</v>
      </c>
      <c r="K169" s="317">
        <v>0</v>
      </c>
      <c r="L169" s="316">
        <v>0</v>
      </c>
      <c r="M169" s="316">
        <v>0</v>
      </c>
      <c r="N169" s="317">
        <v>0</v>
      </c>
      <c r="O169" s="316">
        <v>0</v>
      </c>
      <c r="P169" s="316">
        <v>0</v>
      </c>
      <c r="Q169" s="317">
        <v>0</v>
      </c>
      <c r="R169" s="316">
        <v>0</v>
      </c>
      <c r="S169" s="316">
        <v>0</v>
      </c>
    </row>
    <row r="170" spans="1:19" s="322" customFormat="1" ht="15">
      <c r="A170" s="320" t="s">
        <v>640</v>
      </c>
      <c r="B170" s="316"/>
      <c r="C170" s="316">
        <v>2054</v>
      </c>
      <c r="D170" s="316">
        <f t="shared" si="47"/>
        <v>0</v>
      </c>
      <c r="E170" s="317">
        <v>0</v>
      </c>
      <c r="F170" s="316">
        <v>0</v>
      </c>
      <c r="G170" s="316">
        <v>0</v>
      </c>
      <c r="H170" s="317">
        <v>0</v>
      </c>
      <c r="I170" s="316">
        <v>2054</v>
      </c>
      <c r="J170" s="318">
        <v>0</v>
      </c>
      <c r="K170" s="317">
        <v>0</v>
      </c>
      <c r="L170" s="316">
        <v>0</v>
      </c>
      <c r="M170" s="316">
        <v>0</v>
      </c>
      <c r="N170" s="317">
        <v>0</v>
      </c>
      <c r="O170" s="316">
        <v>0</v>
      </c>
      <c r="P170" s="316">
        <v>0</v>
      </c>
      <c r="Q170" s="317">
        <v>0</v>
      </c>
      <c r="R170" s="316">
        <v>0</v>
      </c>
      <c r="S170" s="316">
        <v>0</v>
      </c>
    </row>
    <row r="171" spans="1:19" s="322" customFormat="1" ht="15">
      <c r="A171" s="320" t="s">
        <v>641</v>
      </c>
      <c r="B171" s="316"/>
      <c r="C171" s="316">
        <v>1643</v>
      </c>
      <c r="D171" s="316">
        <f t="shared" si="47"/>
        <v>1642</v>
      </c>
      <c r="E171" s="317">
        <v>0</v>
      </c>
      <c r="F171" s="316">
        <v>0</v>
      </c>
      <c r="G171" s="316">
        <v>0</v>
      </c>
      <c r="H171" s="317">
        <v>0</v>
      </c>
      <c r="I171" s="316">
        <v>1643</v>
      </c>
      <c r="J171" s="318">
        <v>1642</v>
      </c>
      <c r="K171" s="317">
        <v>0</v>
      </c>
      <c r="L171" s="316">
        <v>0</v>
      </c>
      <c r="M171" s="316">
        <v>0</v>
      </c>
      <c r="N171" s="317">
        <v>0</v>
      </c>
      <c r="O171" s="316">
        <v>0</v>
      </c>
      <c r="P171" s="316">
        <v>0</v>
      </c>
      <c r="Q171" s="317">
        <v>0</v>
      </c>
      <c r="R171" s="316">
        <v>0</v>
      </c>
      <c r="S171" s="316">
        <v>0</v>
      </c>
    </row>
    <row r="172" spans="1:19" s="322" customFormat="1" ht="15">
      <c r="A172" s="320" t="s">
        <v>642</v>
      </c>
      <c r="B172" s="316"/>
      <c r="C172" s="316">
        <v>2500</v>
      </c>
      <c r="D172" s="316">
        <f t="shared" si="47"/>
        <v>2500</v>
      </c>
      <c r="E172" s="317">
        <v>0</v>
      </c>
      <c r="F172" s="316">
        <v>0</v>
      </c>
      <c r="G172" s="316">
        <v>0</v>
      </c>
      <c r="H172" s="317">
        <v>0</v>
      </c>
      <c r="I172" s="316">
        <v>2500</v>
      </c>
      <c r="J172" s="318">
        <v>2500</v>
      </c>
      <c r="K172" s="317">
        <v>0</v>
      </c>
      <c r="L172" s="316">
        <v>0</v>
      </c>
      <c r="M172" s="316">
        <v>0</v>
      </c>
      <c r="N172" s="317"/>
      <c r="O172" s="316">
        <v>0</v>
      </c>
      <c r="P172" s="316">
        <v>0</v>
      </c>
      <c r="Q172" s="317"/>
      <c r="R172" s="316">
        <v>0</v>
      </c>
      <c r="S172" s="316">
        <v>0</v>
      </c>
    </row>
    <row r="173" spans="1:19" s="322" customFormat="1" ht="15">
      <c r="A173" s="320" t="s">
        <v>643</v>
      </c>
      <c r="B173" s="316"/>
      <c r="C173" s="316">
        <v>2500</v>
      </c>
      <c r="D173" s="316">
        <f t="shared" si="47"/>
        <v>2500</v>
      </c>
      <c r="E173" s="317">
        <v>0</v>
      </c>
      <c r="F173" s="316">
        <v>0</v>
      </c>
      <c r="G173" s="316">
        <v>0</v>
      </c>
      <c r="H173" s="317">
        <v>0</v>
      </c>
      <c r="I173" s="316">
        <v>2500</v>
      </c>
      <c r="J173" s="318">
        <v>2500</v>
      </c>
      <c r="K173" s="317">
        <v>0</v>
      </c>
      <c r="L173" s="316">
        <v>0</v>
      </c>
      <c r="M173" s="316">
        <v>0</v>
      </c>
      <c r="N173" s="317">
        <v>0</v>
      </c>
      <c r="O173" s="316">
        <v>0</v>
      </c>
      <c r="P173" s="316">
        <v>0</v>
      </c>
      <c r="Q173" s="317">
        <v>0</v>
      </c>
      <c r="R173" s="316">
        <v>0</v>
      </c>
      <c r="S173" s="316">
        <v>0</v>
      </c>
    </row>
    <row r="174" spans="1:19" s="322" customFormat="1" ht="15">
      <c r="A174" s="320" t="s">
        <v>644</v>
      </c>
      <c r="B174" s="316"/>
      <c r="C174" s="316">
        <v>2000</v>
      </c>
      <c r="D174" s="316">
        <f t="shared" si="47"/>
        <v>2000</v>
      </c>
      <c r="E174" s="317">
        <v>0</v>
      </c>
      <c r="F174" s="316">
        <v>0</v>
      </c>
      <c r="G174" s="316">
        <v>0</v>
      </c>
      <c r="H174" s="317">
        <v>0</v>
      </c>
      <c r="I174" s="316">
        <v>2000</v>
      </c>
      <c r="J174" s="318">
        <v>2000</v>
      </c>
      <c r="K174" s="317">
        <v>0</v>
      </c>
      <c r="L174" s="316">
        <v>0</v>
      </c>
      <c r="M174" s="316">
        <v>0</v>
      </c>
      <c r="N174" s="317">
        <v>0</v>
      </c>
      <c r="O174" s="316">
        <v>0</v>
      </c>
      <c r="P174" s="316">
        <v>0</v>
      </c>
      <c r="Q174" s="317">
        <v>0</v>
      </c>
      <c r="R174" s="316">
        <v>0</v>
      </c>
      <c r="S174" s="316">
        <v>0</v>
      </c>
    </row>
    <row r="175" spans="1:19" s="322" customFormat="1" ht="15" hidden="1">
      <c r="A175" s="320"/>
      <c r="B175" s="316"/>
      <c r="C175" s="316"/>
      <c r="D175" s="316">
        <f t="shared" si="47"/>
        <v>0</v>
      </c>
      <c r="E175" s="317">
        <v>0</v>
      </c>
      <c r="F175" s="316">
        <v>0</v>
      </c>
      <c r="G175" s="316">
        <v>0</v>
      </c>
      <c r="H175" s="317"/>
      <c r="I175" s="316"/>
      <c r="J175" s="318">
        <f>SUM(I175-H175)</f>
        <v>0</v>
      </c>
      <c r="K175" s="317">
        <v>0</v>
      </c>
      <c r="L175" s="316">
        <v>0</v>
      </c>
      <c r="M175" s="318">
        <f>SUM(L175-K175)</f>
        <v>0</v>
      </c>
      <c r="N175" s="317">
        <v>0</v>
      </c>
      <c r="O175" s="316">
        <v>0</v>
      </c>
      <c r="P175" s="316">
        <v>0</v>
      </c>
      <c r="Q175" s="317">
        <v>0</v>
      </c>
      <c r="R175" s="316">
        <v>0</v>
      </c>
      <c r="S175" s="316">
        <v>0</v>
      </c>
    </row>
    <row r="176" spans="1:19" s="322" customFormat="1" ht="15">
      <c r="A176" s="320" t="s">
        <v>645</v>
      </c>
      <c r="B176" s="316"/>
      <c r="C176" s="316">
        <v>2500</v>
      </c>
      <c r="D176" s="316">
        <f t="shared" si="47"/>
        <v>2500</v>
      </c>
      <c r="E176" s="317">
        <v>0</v>
      </c>
      <c r="F176" s="316">
        <v>0</v>
      </c>
      <c r="G176" s="316">
        <v>0</v>
      </c>
      <c r="H176" s="317">
        <v>0</v>
      </c>
      <c r="I176" s="316">
        <v>0</v>
      </c>
      <c r="J176" s="316">
        <v>0</v>
      </c>
      <c r="K176" s="317">
        <v>0</v>
      </c>
      <c r="L176" s="316">
        <v>2500</v>
      </c>
      <c r="M176" s="318">
        <v>2500</v>
      </c>
      <c r="N176" s="317">
        <v>0</v>
      </c>
      <c r="O176" s="316">
        <v>0</v>
      </c>
      <c r="P176" s="316">
        <v>0</v>
      </c>
      <c r="Q176" s="317">
        <v>0</v>
      </c>
      <c r="R176" s="316">
        <v>0</v>
      </c>
      <c r="S176" s="316">
        <v>0</v>
      </c>
    </row>
    <row r="177" spans="1:19" s="322" customFormat="1" ht="15">
      <c r="A177" s="320" t="s">
        <v>646</v>
      </c>
      <c r="B177" s="316"/>
      <c r="C177" s="316">
        <v>110000</v>
      </c>
      <c r="D177" s="316">
        <f t="shared" si="47"/>
        <v>19000</v>
      </c>
      <c r="E177" s="317">
        <v>0</v>
      </c>
      <c r="F177" s="316">
        <v>0</v>
      </c>
      <c r="G177" s="316">
        <v>0</v>
      </c>
      <c r="H177" s="317">
        <v>0</v>
      </c>
      <c r="I177" s="316">
        <v>2238</v>
      </c>
      <c r="J177" s="318">
        <v>2238</v>
      </c>
      <c r="K177" s="317">
        <v>0</v>
      </c>
      <c r="L177" s="316">
        <v>16762</v>
      </c>
      <c r="M177" s="318">
        <v>16762</v>
      </c>
      <c r="N177" s="317">
        <v>0</v>
      </c>
      <c r="O177" s="316">
        <v>0</v>
      </c>
      <c r="P177" s="316">
        <v>0</v>
      </c>
      <c r="Q177" s="317">
        <v>0</v>
      </c>
      <c r="R177" s="316">
        <v>91000</v>
      </c>
      <c r="S177" s="318">
        <v>0</v>
      </c>
    </row>
    <row r="178" spans="1:19" s="322" customFormat="1" ht="15" hidden="1">
      <c r="A178" s="320"/>
      <c r="B178" s="316"/>
      <c r="C178" s="316"/>
      <c r="D178" s="316">
        <f>SUM(C178-B178)</f>
        <v>0</v>
      </c>
      <c r="E178" s="317">
        <v>0</v>
      </c>
      <c r="F178" s="316">
        <v>0</v>
      </c>
      <c r="G178" s="318">
        <f>SUM(F178-E178)</f>
        <v>0</v>
      </c>
      <c r="H178" s="317"/>
      <c r="I178" s="316"/>
      <c r="J178" s="318">
        <f>SUM(I178-H178)</f>
        <v>0</v>
      </c>
      <c r="K178" s="317">
        <v>0</v>
      </c>
      <c r="L178" s="316">
        <v>0</v>
      </c>
      <c r="M178" s="318">
        <f>SUM(L178-K178)</f>
        <v>0</v>
      </c>
      <c r="N178" s="317">
        <v>0</v>
      </c>
      <c r="O178" s="316">
        <v>0</v>
      </c>
      <c r="P178" s="318">
        <f>SUM(O178-N178)</f>
        <v>0</v>
      </c>
      <c r="Q178" s="317">
        <v>0</v>
      </c>
      <c r="R178" s="316">
        <v>0</v>
      </c>
      <c r="S178" s="318">
        <f>SUM(R178-Q178)</f>
        <v>0</v>
      </c>
    </row>
    <row r="179" spans="1:19" s="323" customFormat="1" ht="15">
      <c r="A179" s="314" t="s">
        <v>647</v>
      </c>
      <c r="B179" s="312">
        <f>SUM(E179,H179,K179,N179,Q179)</f>
        <v>0</v>
      </c>
      <c r="C179" s="312">
        <f>SUM(F179,I179,L179,O179,R179)</f>
        <v>39130</v>
      </c>
      <c r="D179" s="312">
        <f>SUM(G179,J179,M179,P179,S179)</f>
        <v>37587</v>
      </c>
      <c r="E179" s="321">
        <f aca="true" t="shared" si="54" ref="E179:S179">SUM(E180,E181,E182,E183,E184,E185,E186,E187,E188,E189,E190,E191,E192,E193,E194,E195,E196,E197)</f>
        <v>0</v>
      </c>
      <c r="F179" s="321">
        <f t="shared" si="54"/>
        <v>0</v>
      </c>
      <c r="G179" s="321">
        <f t="shared" si="54"/>
        <v>0</v>
      </c>
      <c r="H179" s="321">
        <f t="shared" si="54"/>
        <v>0</v>
      </c>
      <c r="I179" s="321">
        <f t="shared" si="54"/>
        <v>35550</v>
      </c>
      <c r="J179" s="321">
        <f t="shared" si="54"/>
        <v>34008</v>
      </c>
      <c r="K179" s="321">
        <f t="shared" si="54"/>
        <v>0</v>
      </c>
      <c r="L179" s="321">
        <f t="shared" si="54"/>
        <v>3580</v>
      </c>
      <c r="M179" s="321">
        <f t="shared" si="54"/>
        <v>3579</v>
      </c>
      <c r="N179" s="321">
        <f t="shared" si="54"/>
        <v>0</v>
      </c>
      <c r="O179" s="321">
        <f t="shared" si="54"/>
        <v>0</v>
      </c>
      <c r="P179" s="321">
        <f t="shared" si="54"/>
        <v>0</v>
      </c>
      <c r="Q179" s="321">
        <f t="shared" si="54"/>
        <v>0</v>
      </c>
      <c r="R179" s="321">
        <f t="shared" si="54"/>
        <v>0</v>
      </c>
      <c r="S179" s="321">
        <f t="shared" si="54"/>
        <v>0</v>
      </c>
    </row>
    <row r="180" spans="1:19" s="322" customFormat="1" ht="15">
      <c r="A180" s="315" t="s">
        <v>637</v>
      </c>
      <c r="B180" s="316"/>
      <c r="C180" s="316">
        <v>600</v>
      </c>
      <c r="D180" s="316">
        <f aca="true" t="shared" si="55" ref="D180:D197">SUM(G180,J180,M180,P180,S180)</f>
        <v>600</v>
      </c>
      <c r="E180" s="317">
        <v>0</v>
      </c>
      <c r="F180" s="316">
        <v>0</v>
      </c>
      <c r="G180" s="316">
        <v>0</v>
      </c>
      <c r="H180" s="317">
        <v>0</v>
      </c>
      <c r="I180" s="316">
        <v>600</v>
      </c>
      <c r="J180" s="318">
        <v>600</v>
      </c>
      <c r="K180" s="317">
        <v>0</v>
      </c>
      <c r="L180" s="316">
        <v>0</v>
      </c>
      <c r="M180" s="316">
        <v>0</v>
      </c>
      <c r="N180" s="317">
        <v>0</v>
      </c>
      <c r="O180" s="316">
        <v>0</v>
      </c>
      <c r="P180" s="316">
        <v>0</v>
      </c>
      <c r="Q180" s="317">
        <v>0</v>
      </c>
      <c r="R180" s="316">
        <v>0</v>
      </c>
      <c r="S180" s="316">
        <v>0</v>
      </c>
    </row>
    <row r="181" spans="1:19" s="322" customFormat="1" ht="15" hidden="1">
      <c r="A181" s="315" t="s">
        <v>648</v>
      </c>
      <c r="B181" s="316"/>
      <c r="C181" s="316">
        <v>0</v>
      </c>
      <c r="D181" s="316">
        <f t="shared" si="55"/>
        <v>0</v>
      </c>
      <c r="E181" s="317">
        <v>0</v>
      </c>
      <c r="F181" s="316">
        <v>0</v>
      </c>
      <c r="G181" s="316">
        <v>0</v>
      </c>
      <c r="H181" s="317">
        <v>0</v>
      </c>
      <c r="I181" s="316">
        <v>0</v>
      </c>
      <c r="J181" s="318">
        <f>SUM(I181-H181)</f>
        <v>0</v>
      </c>
      <c r="K181" s="317">
        <v>0</v>
      </c>
      <c r="L181" s="316">
        <v>0</v>
      </c>
      <c r="M181" s="316">
        <v>0</v>
      </c>
      <c r="N181" s="317">
        <v>0</v>
      </c>
      <c r="O181" s="316">
        <v>0</v>
      </c>
      <c r="P181" s="316">
        <v>0</v>
      </c>
      <c r="Q181" s="317">
        <v>0</v>
      </c>
      <c r="R181" s="316">
        <v>0</v>
      </c>
      <c r="S181" s="316">
        <v>0</v>
      </c>
    </row>
    <row r="182" spans="1:19" s="322" customFormat="1" ht="15">
      <c r="A182" s="315" t="s">
        <v>649</v>
      </c>
      <c r="B182" s="316"/>
      <c r="C182" s="316">
        <v>1500</v>
      </c>
      <c r="D182" s="316">
        <f t="shared" si="55"/>
        <v>1497</v>
      </c>
      <c r="E182" s="317">
        <v>0</v>
      </c>
      <c r="F182" s="316">
        <v>0</v>
      </c>
      <c r="G182" s="316">
        <v>0</v>
      </c>
      <c r="H182" s="317">
        <v>0</v>
      </c>
      <c r="I182" s="316">
        <v>1500</v>
      </c>
      <c r="J182" s="318">
        <v>1497</v>
      </c>
      <c r="K182" s="317">
        <v>0</v>
      </c>
      <c r="L182" s="316">
        <v>0</v>
      </c>
      <c r="M182" s="316">
        <v>0</v>
      </c>
      <c r="N182" s="317">
        <v>0</v>
      </c>
      <c r="O182" s="316">
        <v>0</v>
      </c>
      <c r="P182" s="316">
        <v>0</v>
      </c>
      <c r="Q182" s="317">
        <v>0</v>
      </c>
      <c r="R182" s="316">
        <v>0</v>
      </c>
      <c r="S182" s="316">
        <v>0</v>
      </c>
    </row>
    <row r="183" spans="1:19" s="322" customFormat="1" ht="15" hidden="1">
      <c r="A183" s="315" t="s">
        <v>650</v>
      </c>
      <c r="B183" s="316"/>
      <c r="C183" s="316">
        <v>0</v>
      </c>
      <c r="D183" s="316">
        <f t="shared" si="55"/>
        <v>0</v>
      </c>
      <c r="E183" s="317">
        <v>0</v>
      </c>
      <c r="F183" s="316">
        <v>0</v>
      </c>
      <c r="G183" s="316">
        <v>0</v>
      </c>
      <c r="H183" s="317">
        <v>0</v>
      </c>
      <c r="I183" s="316">
        <v>0</v>
      </c>
      <c r="J183" s="318">
        <f>SUM(I183-H183)</f>
        <v>0</v>
      </c>
      <c r="K183" s="317">
        <v>0</v>
      </c>
      <c r="L183" s="316">
        <v>0</v>
      </c>
      <c r="M183" s="316">
        <v>0</v>
      </c>
      <c r="N183" s="317">
        <v>0</v>
      </c>
      <c r="O183" s="316">
        <v>0</v>
      </c>
      <c r="P183" s="316">
        <v>0</v>
      </c>
      <c r="Q183" s="317">
        <v>0</v>
      </c>
      <c r="R183" s="316">
        <v>0</v>
      </c>
      <c r="S183" s="316">
        <v>0</v>
      </c>
    </row>
    <row r="184" spans="1:19" s="322" customFormat="1" ht="15">
      <c r="A184" s="315" t="s">
        <v>651</v>
      </c>
      <c r="B184" s="316"/>
      <c r="C184" s="316">
        <v>1000</v>
      </c>
      <c r="D184" s="316">
        <f t="shared" si="55"/>
        <v>960</v>
      </c>
      <c r="E184" s="317">
        <v>0</v>
      </c>
      <c r="F184" s="316">
        <v>0</v>
      </c>
      <c r="G184" s="316">
        <v>0</v>
      </c>
      <c r="H184" s="317">
        <v>0</v>
      </c>
      <c r="I184" s="316">
        <v>1000</v>
      </c>
      <c r="J184" s="318">
        <v>960</v>
      </c>
      <c r="K184" s="317">
        <v>0</v>
      </c>
      <c r="L184" s="316">
        <v>0</v>
      </c>
      <c r="M184" s="316">
        <v>0</v>
      </c>
      <c r="N184" s="317">
        <v>0</v>
      </c>
      <c r="O184" s="316">
        <v>0</v>
      </c>
      <c r="P184" s="316">
        <v>0</v>
      </c>
      <c r="Q184" s="317">
        <v>0</v>
      </c>
      <c r="R184" s="316">
        <v>0</v>
      </c>
      <c r="S184" s="316">
        <v>0</v>
      </c>
    </row>
    <row r="185" spans="1:19" s="322" customFormat="1" ht="15">
      <c r="A185" s="315" t="s">
        <v>652</v>
      </c>
      <c r="B185" s="316"/>
      <c r="C185" s="316">
        <v>1000</v>
      </c>
      <c r="D185" s="316">
        <f t="shared" si="55"/>
        <v>960</v>
      </c>
      <c r="E185" s="317">
        <v>0</v>
      </c>
      <c r="F185" s="316">
        <v>0</v>
      </c>
      <c r="G185" s="316">
        <v>0</v>
      </c>
      <c r="H185" s="317">
        <v>0</v>
      </c>
      <c r="I185" s="316">
        <v>1000</v>
      </c>
      <c r="J185" s="318">
        <v>960</v>
      </c>
      <c r="K185" s="317">
        <v>0</v>
      </c>
      <c r="L185" s="316">
        <v>0</v>
      </c>
      <c r="M185" s="316">
        <v>0</v>
      </c>
      <c r="N185" s="317">
        <v>0</v>
      </c>
      <c r="O185" s="316">
        <v>0</v>
      </c>
      <c r="P185" s="316">
        <v>0</v>
      </c>
      <c r="Q185" s="317">
        <v>0</v>
      </c>
      <c r="R185" s="316">
        <v>0</v>
      </c>
      <c r="S185" s="316">
        <v>0</v>
      </c>
    </row>
    <row r="186" spans="1:19" s="322" customFormat="1" ht="15">
      <c r="A186" s="315" t="s">
        <v>653</v>
      </c>
      <c r="B186" s="316"/>
      <c r="C186" s="316">
        <v>5000</v>
      </c>
      <c r="D186" s="316">
        <f t="shared" si="55"/>
        <v>5000</v>
      </c>
      <c r="E186" s="317">
        <v>0</v>
      </c>
      <c r="F186" s="316">
        <v>0</v>
      </c>
      <c r="G186" s="316">
        <v>0</v>
      </c>
      <c r="H186" s="317">
        <v>0</v>
      </c>
      <c r="I186" s="316">
        <v>5000</v>
      </c>
      <c r="J186" s="318">
        <v>5000</v>
      </c>
      <c r="K186" s="317">
        <v>0</v>
      </c>
      <c r="L186" s="316">
        <v>0</v>
      </c>
      <c r="M186" s="316">
        <v>0</v>
      </c>
      <c r="N186" s="317">
        <v>0</v>
      </c>
      <c r="O186" s="316">
        <v>0</v>
      </c>
      <c r="P186" s="316">
        <v>0</v>
      </c>
      <c r="Q186" s="317">
        <v>0</v>
      </c>
      <c r="R186" s="316">
        <v>0</v>
      </c>
      <c r="S186" s="316">
        <v>0</v>
      </c>
    </row>
    <row r="187" spans="1:19" s="322" customFormat="1" ht="15">
      <c r="A187" s="315" t="s">
        <v>654</v>
      </c>
      <c r="B187" s="316"/>
      <c r="C187" s="316">
        <v>2500</v>
      </c>
      <c r="D187" s="316">
        <f t="shared" si="55"/>
        <v>2500</v>
      </c>
      <c r="E187" s="317">
        <v>0</v>
      </c>
      <c r="F187" s="316">
        <v>0</v>
      </c>
      <c r="G187" s="316">
        <v>0</v>
      </c>
      <c r="H187" s="317">
        <v>0</v>
      </c>
      <c r="I187" s="316">
        <v>2500</v>
      </c>
      <c r="J187" s="318">
        <v>2500</v>
      </c>
      <c r="K187" s="317">
        <v>0</v>
      </c>
      <c r="L187" s="316">
        <v>0</v>
      </c>
      <c r="M187" s="316">
        <v>0</v>
      </c>
      <c r="N187" s="317">
        <v>0</v>
      </c>
      <c r="O187" s="316">
        <v>0</v>
      </c>
      <c r="P187" s="316">
        <v>0</v>
      </c>
      <c r="Q187" s="317">
        <v>0</v>
      </c>
      <c r="R187" s="316">
        <v>0</v>
      </c>
      <c r="S187" s="316">
        <v>0</v>
      </c>
    </row>
    <row r="188" spans="1:19" s="322" customFormat="1" ht="15">
      <c r="A188" s="315" t="s">
        <v>655</v>
      </c>
      <c r="B188" s="316"/>
      <c r="C188" s="316">
        <v>1800</v>
      </c>
      <c r="D188" s="316">
        <f t="shared" si="55"/>
        <v>1800</v>
      </c>
      <c r="E188" s="317">
        <v>0</v>
      </c>
      <c r="F188" s="316">
        <v>0</v>
      </c>
      <c r="G188" s="316">
        <v>0</v>
      </c>
      <c r="H188" s="317">
        <v>0</v>
      </c>
      <c r="I188" s="316">
        <v>1500</v>
      </c>
      <c r="J188" s="318">
        <v>1500</v>
      </c>
      <c r="K188" s="317">
        <v>0</v>
      </c>
      <c r="L188" s="316">
        <v>300</v>
      </c>
      <c r="M188" s="318">
        <v>300</v>
      </c>
      <c r="N188" s="317">
        <v>0</v>
      </c>
      <c r="O188" s="316">
        <v>0</v>
      </c>
      <c r="P188" s="316">
        <v>0</v>
      </c>
      <c r="Q188" s="317">
        <v>0</v>
      </c>
      <c r="R188" s="316">
        <v>0</v>
      </c>
      <c r="S188" s="316">
        <v>0</v>
      </c>
    </row>
    <row r="189" spans="1:19" s="322" customFormat="1" ht="15">
      <c r="A189" s="315" t="s">
        <v>656</v>
      </c>
      <c r="B189" s="316"/>
      <c r="C189" s="316">
        <v>1500</v>
      </c>
      <c r="D189" s="316">
        <f t="shared" si="55"/>
        <v>1497</v>
      </c>
      <c r="E189" s="317">
        <v>0</v>
      </c>
      <c r="F189" s="316">
        <v>0</v>
      </c>
      <c r="G189" s="316">
        <v>0</v>
      </c>
      <c r="H189" s="317">
        <v>0</v>
      </c>
      <c r="I189" s="316">
        <v>1500</v>
      </c>
      <c r="J189" s="318">
        <v>1497</v>
      </c>
      <c r="K189" s="317">
        <v>0</v>
      </c>
      <c r="L189" s="316">
        <v>0</v>
      </c>
      <c r="M189" s="316">
        <v>0</v>
      </c>
      <c r="N189" s="316">
        <v>0</v>
      </c>
      <c r="O189" s="316">
        <v>0</v>
      </c>
      <c r="P189" s="316">
        <v>0</v>
      </c>
      <c r="Q189" s="317">
        <v>0</v>
      </c>
      <c r="R189" s="316">
        <v>0</v>
      </c>
      <c r="S189" s="316">
        <v>0</v>
      </c>
    </row>
    <row r="190" spans="1:19" s="322" customFormat="1" ht="15">
      <c r="A190" s="315" t="s">
        <v>657</v>
      </c>
      <c r="B190" s="316"/>
      <c r="C190" s="316">
        <v>2000</v>
      </c>
      <c r="D190" s="316">
        <f t="shared" si="55"/>
        <v>1999</v>
      </c>
      <c r="E190" s="317">
        <v>0</v>
      </c>
      <c r="F190" s="316">
        <v>0</v>
      </c>
      <c r="G190" s="316">
        <v>0</v>
      </c>
      <c r="H190" s="317">
        <v>0</v>
      </c>
      <c r="I190" s="316">
        <v>2000</v>
      </c>
      <c r="J190" s="318">
        <v>1999</v>
      </c>
      <c r="K190" s="317">
        <v>0</v>
      </c>
      <c r="L190" s="316">
        <v>0</v>
      </c>
      <c r="M190" s="316">
        <v>0</v>
      </c>
      <c r="N190" s="316">
        <v>0</v>
      </c>
      <c r="O190" s="316">
        <v>0</v>
      </c>
      <c r="P190" s="316">
        <v>0</v>
      </c>
      <c r="Q190" s="317">
        <v>0</v>
      </c>
      <c r="R190" s="316">
        <v>0</v>
      </c>
      <c r="S190" s="316">
        <v>0</v>
      </c>
    </row>
    <row r="191" spans="1:19" s="322" customFormat="1" ht="15">
      <c r="A191" s="315" t="s">
        <v>658</v>
      </c>
      <c r="B191" s="316"/>
      <c r="C191" s="316">
        <v>3500</v>
      </c>
      <c r="D191" s="316">
        <f t="shared" si="55"/>
        <v>3500</v>
      </c>
      <c r="E191" s="317">
        <v>0</v>
      </c>
      <c r="F191" s="316">
        <v>0</v>
      </c>
      <c r="G191" s="316">
        <v>0</v>
      </c>
      <c r="H191" s="317">
        <v>0</v>
      </c>
      <c r="I191" s="316">
        <v>3500</v>
      </c>
      <c r="J191" s="318">
        <v>3500</v>
      </c>
      <c r="K191" s="317">
        <v>0</v>
      </c>
      <c r="L191" s="316">
        <v>0</v>
      </c>
      <c r="M191" s="316">
        <v>0</v>
      </c>
      <c r="N191" s="316">
        <v>0</v>
      </c>
      <c r="O191" s="316">
        <v>0</v>
      </c>
      <c r="P191" s="316">
        <v>0</v>
      </c>
      <c r="Q191" s="317">
        <v>0</v>
      </c>
      <c r="R191" s="316">
        <v>0</v>
      </c>
      <c r="S191" s="316">
        <v>0</v>
      </c>
    </row>
    <row r="192" spans="1:19" s="322" customFormat="1" ht="15">
      <c r="A192" s="315" t="s">
        <v>659</v>
      </c>
      <c r="B192" s="316"/>
      <c r="C192" s="316">
        <v>1000</v>
      </c>
      <c r="D192" s="316">
        <f t="shared" si="55"/>
        <v>1000</v>
      </c>
      <c r="E192" s="317">
        <v>0</v>
      </c>
      <c r="F192" s="316">
        <v>0</v>
      </c>
      <c r="G192" s="316">
        <v>0</v>
      </c>
      <c r="H192" s="317">
        <v>0</v>
      </c>
      <c r="I192" s="316">
        <v>1000</v>
      </c>
      <c r="J192" s="318">
        <v>1000</v>
      </c>
      <c r="K192" s="317">
        <v>0</v>
      </c>
      <c r="L192" s="316">
        <v>0</v>
      </c>
      <c r="M192" s="316">
        <v>0</v>
      </c>
      <c r="N192" s="316">
        <v>0</v>
      </c>
      <c r="O192" s="316">
        <v>0</v>
      </c>
      <c r="P192" s="316">
        <v>0</v>
      </c>
      <c r="Q192" s="317">
        <v>0</v>
      </c>
      <c r="R192" s="316">
        <v>0</v>
      </c>
      <c r="S192" s="316">
        <v>0</v>
      </c>
    </row>
    <row r="193" spans="1:19" s="322" customFormat="1" ht="15">
      <c r="A193" s="315" t="s">
        <v>568</v>
      </c>
      <c r="B193" s="316"/>
      <c r="C193" s="316">
        <v>9280</v>
      </c>
      <c r="D193" s="316">
        <f t="shared" si="55"/>
        <v>9279</v>
      </c>
      <c r="E193" s="317">
        <v>0</v>
      </c>
      <c r="F193" s="316">
        <v>0</v>
      </c>
      <c r="G193" s="316">
        <v>0</v>
      </c>
      <c r="H193" s="317">
        <v>0</v>
      </c>
      <c r="I193" s="316">
        <v>6000</v>
      </c>
      <c r="J193" s="318">
        <v>6000</v>
      </c>
      <c r="K193" s="317">
        <v>0</v>
      </c>
      <c r="L193" s="316">
        <v>3280</v>
      </c>
      <c r="M193" s="318">
        <v>3279</v>
      </c>
      <c r="N193" s="317">
        <v>0</v>
      </c>
      <c r="O193" s="316">
        <v>0</v>
      </c>
      <c r="P193" s="316">
        <v>0</v>
      </c>
      <c r="Q193" s="317">
        <v>0</v>
      </c>
      <c r="R193" s="316">
        <v>0</v>
      </c>
      <c r="S193" s="316">
        <v>0</v>
      </c>
    </row>
    <row r="194" spans="1:19" s="322" customFormat="1" ht="15">
      <c r="A194" s="315" t="s">
        <v>660</v>
      </c>
      <c r="B194" s="316"/>
      <c r="C194" s="316">
        <v>2000</v>
      </c>
      <c r="D194" s="316">
        <f t="shared" si="55"/>
        <v>1998</v>
      </c>
      <c r="E194" s="317">
        <v>0</v>
      </c>
      <c r="F194" s="316">
        <v>0</v>
      </c>
      <c r="G194" s="316">
        <v>0</v>
      </c>
      <c r="H194" s="317">
        <v>0</v>
      </c>
      <c r="I194" s="316">
        <v>2000</v>
      </c>
      <c r="J194" s="318">
        <v>1998</v>
      </c>
      <c r="K194" s="317">
        <v>0</v>
      </c>
      <c r="L194" s="316">
        <v>0</v>
      </c>
      <c r="M194" s="316">
        <v>0</v>
      </c>
      <c r="N194" s="317">
        <v>0</v>
      </c>
      <c r="O194" s="316">
        <v>0</v>
      </c>
      <c r="P194" s="316">
        <v>0</v>
      </c>
      <c r="Q194" s="317">
        <v>0</v>
      </c>
      <c r="R194" s="316">
        <v>0</v>
      </c>
      <c r="S194" s="316">
        <v>0</v>
      </c>
    </row>
    <row r="195" spans="1:19" s="322" customFormat="1" ht="15">
      <c r="A195" s="315" t="s">
        <v>661</v>
      </c>
      <c r="B195" s="316"/>
      <c r="C195" s="316">
        <v>2500</v>
      </c>
      <c r="D195" s="316">
        <f t="shared" si="55"/>
        <v>2497</v>
      </c>
      <c r="E195" s="317">
        <v>0</v>
      </c>
      <c r="F195" s="316">
        <v>0</v>
      </c>
      <c r="G195" s="316">
        <v>0</v>
      </c>
      <c r="H195" s="317">
        <v>0</v>
      </c>
      <c r="I195" s="316">
        <v>2500</v>
      </c>
      <c r="J195" s="318">
        <v>2497</v>
      </c>
      <c r="K195" s="317">
        <v>0</v>
      </c>
      <c r="L195" s="316">
        <v>0</v>
      </c>
      <c r="M195" s="316">
        <v>0</v>
      </c>
      <c r="N195" s="317">
        <v>0</v>
      </c>
      <c r="O195" s="316">
        <v>0</v>
      </c>
      <c r="P195" s="316">
        <v>0</v>
      </c>
      <c r="Q195" s="317">
        <v>0</v>
      </c>
      <c r="R195" s="316">
        <v>0</v>
      </c>
      <c r="S195" s="316">
        <v>0</v>
      </c>
    </row>
    <row r="196" spans="1:19" s="322" customFormat="1" ht="15">
      <c r="A196" s="315" t="s">
        <v>646</v>
      </c>
      <c r="B196" s="316"/>
      <c r="C196" s="316">
        <v>2500</v>
      </c>
      <c r="D196" s="316">
        <f t="shared" si="55"/>
        <v>2500</v>
      </c>
      <c r="E196" s="317">
        <v>0</v>
      </c>
      <c r="F196" s="316">
        <v>0</v>
      </c>
      <c r="G196" s="316">
        <v>0</v>
      </c>
      <c r="H196" s="317">
        <v>0</v>
      </c>
      <c r="I196" s="316">
        <v>2500</v>
      </c>
      <c r="J196" s="318">
        <v>2500</v>
      </c>
      <c r="K196" s="317">
        <v>0</v>
      </c>
      <c r="L196" s="316">
        <v>0</v>
      </c>
      <c r="M196" s="316">
        <v>0</v>
      </c>
      <c r="N196" s="317">
        <v>0</v>
      </c>
      <c r="O196" s="316">
        <v>0</v>
      </c>
      <c r="P196" s="316">
        <v>0</v>
      </c>
      <c r="Q196" s="317">
        <v>0</v>
      </c>
      <c r="R196" s="316">
        <v>0</v>
      </c>
      <c r="S196" s="316">
        <v>0</v>
      </c>
    </row>
    <row r="197" spans="1:19" s="322" customFormat="1" ht="15">
      <c r="A197" s="315" t="s">
        <v>662</v>
      </c>
      <c r="B197" s="316"/>
      <c r="C197" s="316">
        <v>1450</v>
      </c>
      <c r="D197" s="316">
        <f t="shared" si="55"/>
        <v>0</v>
      </c>
      <c r="E197" s="317">
        <v>0</v>
      </c>
      <c r="F197" s="316">
        <v>0</v>
      </c>
      <c r="G197" s="316">
        <v>0</v>
      </c>
      <c r="H197" s="317">
        <v>0</v>
      </c>
      <c r="I197" s="316">
        <v>1450</v>
      </c>
      <c r="J197" s="318">
        <v>0</v>
      </c>
      <c r="K197" s="317">
        <v>0</v>
      </c>
      <c r="L197" s="316">
        <v>0</v>
      </c>
      <c r="M197" s="316">
        <v>0</v>
      </c>
      <c r="N197" s="317">
        <v>0</v>
      </c>
      <c r="O197" s="316">
        <v>0</v>
      </c>
      <c r="P197" s="316">
        <v>0</v>
      </c>
      <c r="Q197" s="317">
        <v>0</v>
      </c>
      <c r="R197" s="316">
        <v>0</v>
      </c>
      <c r="S197" s="316">
        <v>0</v>
      </c>
    </row>
    <row r="198" spans="1:19" s="322" customFormat="1" ht="15" hidden="1">
      <c r="A198" s="315"/>
      <c r="B198" s="316"/>
      <c r="C198" s="316"/>
      <c r="D198" s="316">
        <f>SUM(C198-B198)</f>
        <v>0</v>
      </c>
      <c r="E198" s="317">
        <v>0</v>
      </c>
      <c r="F198" s="316">
        <v>0</v>
      </c>
      <c r="G198" s="318">
        <f>SUM(F198-E198)</f>
        <v>0</v>
      </c>
      <c r="H198" s="317"/>
      <c r="I198" s="316"/>
      <c r="J198" s="318">
        <f>SUM(I198-H198)</f>
        <v>0</v>
      </c>
      <c r="K198" s="317">
        <v>0</v>
      </c>
      <c r="L198" s="316">
        <v>0</v>
      </c>
      <c r="M198" s="318">
        <f>SUM(L198-K198)</f>
        <v>0</v>
      </c>
      <c r="N198" s="317">
        <v>0</v>
      </c>
      <c r="O198" s="316">
        <v>0</v>
      </c>
      <c r="P198" s="318">
        <f>SUM(O198-N198)</f>
        <v>0</v>
      </c>
      <c r="Q198" s="317">
        <v>0</v>
      </c>
      <c r="R198" s="316">
        <v>0</v>
      </c>
      <c r="S198" s="318">
        <f>SUM(R198-Q198)</f>
        <v>0</v>
      </c>
    </row>
    <row r="199" spans="1:19" s="322" customFormat="1" ht="15">
      <c r="A199" s="327" t="s">
        <v>663</v>
      </c>
      <c r="B199" s="312">
        <f>SUM(E199,H199,K199,N199,Q199)</f>
        <v>0</v>
      </c>
      <c r="C199" s="312">
        <v>160062</v>
      </c>
      <c r="D199" s="312">
        <f aca="true" t="shared" si="56" ref="D199:D216">SUM(G199,J199,M199,P199,S199)</f>
        <v>142859</v>
      </c>
      <c r="E199" s="328">
        <v>0</v>
      </c>
      <c r="F199" s="321">
        <v>0</v>
      </c>
      <c r="G199" s="321">
        <v>0</v>
      </c>
      <c r="H199" s="328">
        <v>0</v>
      </c>
      <c r="I199" s="321">
        <v>160062</v>
      </c>
      <c r="J199" s="329">
        <v>142859</v>
      </c>
      <c r="K199" s="328">
        <v>0</v>
      </c>
      <c r="L199" s="321">
        <v>0</v>
      </c>
      <c r="M199" s="321">
        <v>0</v>
      </c>
      <c r="N199" s="328">
        <v>0</v>
      </c>
      <c r="O199" s="321">
        <v>0</v>
      </c>
      <c r="P199" s="321">
        <v>0</v>
      </c>
      <c r="Q199" s="328">
        <v>0</v>
      </c>
      <c r="R199" s="321">
        <v>0</v>
      </c>
      <c r="S199" s="321">
        <v>0</v>
      </c>
    </row>
    <row r="200" spans="1:19" s="323" customFormat="1" ht="15">
      <c r="A200" s="314" t="s">
        <v>664</v>
      </c>
      <c r="B200" s="312">
        <f>SUM(E200,H200,K200,N200,Q200)</f>
        <v>0</v>
      </c>
      <c r="C200" s="312">
        <f>SUM(F200,I200,L200,O200,R200)</f>
        <v>9700</v>
      </c>
      <c r="D200" s="312">
        <f t="shared" si="56"/>
        <v>7958</v>
      </c>
      <c r="E200" s="321">
        <f aca="true" t="shared" si="57" ref="E200:S200">SUM(E201,E202,E204,E205,E206,E207,E208,E209,E210,E211,E212,E213,E214,E215)</f>
        <v>0</v>
      </c>
      <c r="F200" s="321">
        <f t="shared" si="57"/>
        <v>0</v>
      </c>
      <c r="G200" s="321">
        <f t="shared" si="57"/>
        <v>0</v>
      </c>
      <c r="H200" s="321">
        <f t="shared" si="57"/>
        <v>0</v>
      </c>
      <c r="I200" s="321">
        <f t="shared" si="57"/>
        <v>9700</v>
      </c>
      <c r="J200" s="321">
        <f t="shared" si="57"/>
        <v>7958</v>
      </c>
      <c r="K200" s="321">
        <f t="shared" si="57"/>
        <v>0</v>
      </c>
      <c r="L200" s="321">
        <f t="shared" si="57"/>
        <v>0</v>
      </c>
      <c r="M200" s="321">
        <f t="shared" si="57"/>
        <v>0</v>
      </c>
      <c r="N200" s="321">
        <f t="shared" si="57"/>
        <v>0</v>
      </c>
      <c r="O200" s="321">
        <f t="shared" si="57"/>
        <v>0</v>
      </c>
      <c r="P200" s="321">
        <f t="shared" si="57"/>
        <v>0</v>
      </c>
      <c r="Q200" s="321">
        <f t="shared" si="57"/>
        <v>0</v>
      </c>
      <c r="R200" s="321">
        <f t="shared" si="57"/>
        <v>0</v>
      </c>
      <c r="S200" s="321">
        <f t="shared" si="57"/>
        <v>0</v>
      </c>
    </row>
    <row r="201" spans="1:19" s="322" customFormat="1" ht="15">
      <c r="A201" s="315" t="s">
        <v>637</v>
      </c>
      <c r="B201" s="316"/>
      <c r="C201" s="316">
        <v>1000</v>
      </c>
      <c r="D201" s="316">
        <f t="shared" si="56"/>
        <v>1000</v>
      </c>
      <c r="E201" s="317">
        <v>0</v>
      </c>
      <c r="F201" s="316">
        <v>0</v>
      </c>
      <c r="G201" s="316">
        <v>0</v>
      </c>
      <c r="H201" s="317">
        <v>0</v>
      </c>
      <c r="I201" s="316">
        <v>1000</v>
      </c>
      <c r="J201" s="318">
        <v>1000</v>
      </c>
      <c r="K201" s="317">
        <v>0</v>
      </c>
      <c r="L201" s="316">
        <v>0</v>
      </c>
      <c r="M201" s="316">
        <v>0</v>
      </c>
      <c r="N201" s="317">
        <v>0</v>
      </c>
      <c r="O201" s="316">
        <v>0</v>
      </c>
      <c r="P201" s="316">
        <v>0</v>
      </c>
      <c r="Q201" s="317">
        <v>0</v>
      </c>
      <c r="R201" s="316">
        <v>0</v>
      </c>
      <c r="S201" s="316">
        <v>0</v>
      </c>
    </row>
    <row r="202" spans="1:19" s="322" customFormat="1" ht="15">
      <c r="A202" s="315" t="s">
        <v>665</v>
      </c>
      <c r="B202" s="316"/>
      <c r="C202" s="316">
        <v>2200</v>
      </c>
      <c r="D202" s="316">
        <f t="shared" si="56"/>
        <v>2187</v>
      </c>
      <c r="E202" s="317">
        <v>0</v>
      </c>
      <c r="F202" s="316">
        <v>0</v>
      </c>
      <c r="G202" s="316">
        <v>0</v>
      </c>
      <c r="H202" s="317">
        <v>0</v>
      </c>
      <c r="I202" s="316">
        <v>2200</v>
      </c>
      <c r="J202" s="318">
        <v>2187</v>
      </c>
      <c r="K202" s="317">
        <v>0</v>
      </c>
      <c r="L202" s="316">
        <v>0</v>
      </c>
      <c r="M202" s="316">
        <v>0</v>
      </c>
      <c r="N202" s="317">
        <v>0</v>
      </c>
      <c r="O202" s="316">
        <v>0</v>
      </c>
      <c r="P202" s="316">
        <v>0</v>
      </c>
      <c r="Q202" s="317">
        <v>0</v>
      </c>
      <c r="R202" s="316">
        <v>0</v>
      </c>
      <c r="S202" s="316">
        <v>0</v>
      </c>
    </row>
    <row r="203" spans="1:19" s="322" customFormat="1" ht="15" hidden="1">
      <c r="A203" s="315" t="s">
        <v>666</v>
      </c>
      <c r="B203" s="316"/>
      <c r="C203" s="316">
        <v>0</v>
      </c>
      <c r="D203" s="316">
        <f t="shared" si="56"/>
        <v>0</v>
      </c>
      <c r="E203" s="317">
        <v>0</v>
      </c>
      <c r="F203" s="316">
        <v>0</v>
      </c>
      <c r="G203" s="316">
        <v>0</v>
      </c>
      <c r="H203" s="317">
        <v>0</v>
      </c>
      <c r="I203" s="316">
        <v>0</v>
      </c>
      <c r="J203" s="318">
        <f>SUM(I203-H203)</f>
        <v>0</v>
      </c>
      <c r="K203" s="317">
        <v>0</v>
      </c>
      <c r="L203" s="316">
        <v>0</v>
      </c>
      <c r="M203" s="316">
        <v>0</v>
      </c>
      <c r="N203" s="317">
        <v>0</v>
      </c>
      <c r="O203" s="316">
        <v>0</v>
      </c>
      <c r="P203" s="316">
        <v>0</v>
      </c>
      <c r="Q203" s="317">
        <v>0</v>
      </c>
      <c r="R203" s="316">
        <v>0</v>
      </c>
      <c r="S203" s="316">
        <v>0</v>
      </c>
    </row>
    <row r="204" spans="1:19" s="322" customFormat="1" ht="15">
      <c r="A204" s="315" t="s">
        <v>667</v>
      </c>
      <c r="B204" s="316"/>
      <c r="C204" s="316">
        <v>1300</v>
      </c>
      <c r="D204" s="316">
        <f t="shared" si="56"/>
        <v>1300</v>
      </c>
      <c r="E204" s="317">
        <v>0</v>
      </c>
      <c r="F204" s="316">
        <v>0</v>
      </c>
      <c r="G204" s="316">
        <v>0</v>
      </c>
      <c r="H204" s="317">
        <v>0</v>
      </c>
      <c r="I204" s="316">
        <v>1300</v>
      </c>
      <c r="J204" s="318">
        <v>1300</v>
      </c>
      <c r="K204" s="317">
        <v>0</v>
      </c>
      <c r="L204" s="316">
        <v>0</v>
      </c>
      <c r="M204" s="316">
        <v>0</v>
      </c>
      <c r="N204" s="317">
        <v>0</v>
      </c>
      <c r="O204" s="316">
        <v>0</v>
      </c>
      <c r="P204" s="316">
        <v>0</v>
      </c>
      <c r="Q204" s="317">
        <v>0</v>
      </c>
      <c r="R204" s="316">
        <v>0</v>
      </c>
      <c r="S204" s="316">
        <v>0</v>
      </c>
    </row>
    <row r="205" spans="1:19" s="322" customFormat="1" ht="15" hidden="1">
      <c r="A205" s="315" t="s">
        <v>564</v>
      </c>
      <c r="B205" s="316"/>
      <c r="C205" s="316">
        <v>0</v>
      </c>
      <c r="D205" s="316">
        <f t="shared" si="56"/>
        <v>0</v>
      </c>
      <c r="E205" s="317">
        <v>0</v>
      </c>
      <c r="F205" s="316">
        <v>0</v>
      </c>
      <c r="G205" s="316">
        <v>0</v>
      </c>
      <c r="H205" s="317">
        <v>0</v>
      </c>
      <c r="I205" s="316">
        <v>0</v>
      </c>
      <c r="J205" s="318">
        <f>SUM(I205-H205)</f>
        <v>0</v>
      </c>
      <c r="K205" s="317">
        <v>0</v>
      </c>
      <c r="L205" s="316">
        <v>0</v>
      </c>
      <c r="M205" s="316">
        <v>0</v>
      </c>
      <c r="N205" s="317">
        <v>0</v>
      </c>
      <c r="O205" s="316">
        <v>0</v>
      </c>
      <c r="P205" s="316">
        <v>0</v>
      </c>
      <c r="Q205" s="317">
        <v>0</v>
      </c>
      <c r="R205" s="316">
        <v>0</v>
      </c>
      <c r="S205" s="316">
        <v>0</v>
      </c>
    </row>
    <row r="206" spans="1:19" s="322" customFormat="1" ht="15">
      <c r="A206" s="315" t="s">
        <v>668</v>
      </c>
      <c r="B206" s="316"/>
      <c r="C206" s="316">
        <v>1500</v>
      </c>
      <c r="D206" s="316">
        <f t="shared" si="56"/>
        <v>0</v>
      </c>
      <c r="E206" s="317">
        <v>0</v>
      </c>
      <c r="F206" s="316">
        <v>0</v>
      </c>
      <c r="G206" s="316">
        <v>0</v>
      </c>
      <c r="H206" s="317">
        <v>0</v>
      </c>
      <c r="I206" s="316">
        <v>1500</v>
      </c>
      <c r="J206" s="318">
        <v>0</v>
      </c>
      <c r="K206" s="317">
        <v>0</v>
      </c>
      <c r="L206" s="316">
        <v>0</v>
      </c>
      <c r="M206" s="316">
        <v>0</v>
      </c>
      <c r="N206" s="317">
        <v>0</v>
      </c>
      <c r="O206" s="316">
        <v>0</v>
      </c>
      <c r="P206" s="316">
        <v>0</v>
      </c>
      <c r="Q206" s="317">
        <v>0</v>
      </c>
      <c r="R206" s="316">
        <v>0</v>
      </c>
      <c r="S206" s="316">
        <v>0</v>
      </c>
    </row>
    <row r="207" spans="1:19" s="322" customFormat="1" ht="15" hidden="1">
      <c r="A207" s="315" t="s">
        <v>654</v>
      </c>
      <c r="B207" s="316"/>
      <c r="C207" s="316">
        <v>0</v>
      </c>
      <c r="D207" s="316">
        <f t="shared" si="56"/>
        <v>0</v>
      </c>
      <c r="E207" s="317">
        <v>0</v>
      </c>
      <c r="F207" s="316">
        <v>0</v>
      </c>
      <c r="G207" s="316">
        <v>0</v>
      </c>
      <c r="H207" s="317">
        <v>0</v>
      </c>
      <c r="I207" s="316">
        <v>0</v>
      </c>
      <c r="J207" s="318">
        <f>SUM(I207-H207)</f>
        <v>0</v>
      </c>
      <c r="K207" s="317">
        <v>0</v>
      </c>
      <c r="L207" s="316">
        <v>0</v>
      </c>
      <c r="M207" s="316">
        <v>0</v>
      </c>
      <c r="N207" s="317">
        <v>0</v>
      </c>
      <c r="O207" s="316">
        <v>0</v>
      </c>
      <c r="P207" s="316">
        <v>0</v>
      </c>
      <c r="Q207" s="317">
        <v>0</v>
      </c>
      <c r="R207" s="316">
        <v>0</v>
      </c>
      <c r="S207" s="316">
        <v>0</v>
      </c>
    </row>
    <row r="208" spans="1:19" s="322" customFormat="1" ht="15">
      <c r="A208" s="315" t="s">
        <v>657</v>
      </c>
      <c r="B208" s="316"/>
      <c r="C208" s="316">
        <v>500</v>
      </c>
      <c r="D208" s="316">
        <f t="shared" si="56"/>
        <v>497</v>
      </c>
      <c r="E208" s="317">
        <v>0</v>
      </c>
      <c r="F208" s="316">
        <v>0</v>
      </c>
      <c r="G208" s="316">
        <v>0</v>
      </c>
      <c r="H208" s="317">
        <v>0</v>
      </c>
      <c r="I208" s="316">
        <v>500</v>
      </c>
      <c r="J208" s="318">
        <v>497</v>
      </c>
      <c r="K208" s="317">
        <v>0</v>
      </c>
      <c r="L208" s="316">
        <v>0</v>
      </c>
      <c r="M208" s="316">
        <v>0</v>
      </c>
      <c r="N208" s="317">
        <v>0</v>
      </c>
      <c r="O208" s="316">
        <v>0</v>
      </c>
      <c r="P208" s="316">
        <v>0</v>
      </c>
      <c r="Q208" s="317">
        <v>0</v>
      </c>
      <c r="R208" s="316">
        <v>0</v>
      </c>
      <c r="S208" s="316">
        <v>0</v>
      </c>
    </row>
    <row r="209" spans="1:19" s="322" customFormat="1" ht="15" hidden="1">
      <c r="A209" s="315" t="s">
        <v>658</v>
      </c>
      <c r="B209" s="316"/>
      <c r="C209" s="316">
        <v>0</v>
      </c>
      <c r="D209" s="316">
        <f t="shared" si="56"/>
        <v>0</v>
      </c>
      <c r="E209" s="317">
        <v>0</v>
      </c>
      <c r="F209" s="316">
        <v>0</v>
      </c>
      <c r="G209" s="316">
        <v>0</v>
      </c>
      <c r="H209" s="317">
        <v>0</v>
      </c>
      <c r="I209" s="316">
        <v>0</v>
      </c>
      <c r="J209" s="318">
        <f>SUM(I209-H209)</f>
        <v>0</v>
      </c>
      <c r="K209" s="317">
        <v>0</v>
      </c>
      <c r="L209" s="316">
        <v>0</v>
      </c>
      <c r="M209" s="316">
        <v>0</v>
      </c>
      <c r="N209" s="317">
        <v>0</v>
      </c>
      <c r="O209" s="316">
        <v>0</v>
      </c>
      <c r="P209" s="316">
        <v>0</v>
      </c>
      <c r="Q209" s="317">
        <v>0</v>
      </c>
      <c r="R209" s="316">
        <v>0</v>
      </c>
      <c r="S209" s="316">
        <v>0</v>
      </c>
    </row>
    <row r="210" spans="1:19" s="322" customFormat="1" ht="15">
      <c r="A210" s="320" t="s">
        <v>644</v>
      </c>
      <c r="B210" s="316"/>
      <c r="C210" s="316">
        <v>500</v>
      </c>
      <c r="D210" s="316">
        <f t="shared" si="56"/>
        <v>498</v>
      </c>
      <c r="E210" s="317">
        <v>0</v>
      </c>
      <c r="F210" s="316">
        <v>0</v>
      </c>
      <c r="G210" s="316">
        <v>0</v>
      </c>
      <c r="H210" s="317">
        <v>0</v>
      </c>
      <c r="I210" s="316">
        <v>500</v>
      </c>
      <c r="J210" s="318">
        <v>498</v>
      </c>
      <c r="K210" s="317">
        <v>0</v>
      </c>
      <c r="L210" s="316">
        <v>0</v>
      </c>
      <c r="M210" s="316">
        <v>0</v>
      </c>
      <c r="N210" s="317">
        <v>0</v>
      </c>
      <c r="O210" s="316">
        <v>0</v>
      </c>
      <c r="P210" s="316">
        <v>0</v>
      </c>
      <c r="Q210" s="317">
        <v>0</v>
      </c>
      <c r="R210" s="316">
        <v>0</v>
      </c>
      <c r="S210" s="316">
        <v>0</v>
      </c>
    </row>
    <row r="211" spans="1:19" s="322" customFormat="1" ht="15">
      <c r="A211" s="315" t="s">
        <v>659</v>
      </c>
      <c r="B211" s="316"/>
      <c r="C211" s="316">
        <v>200</v>
      </c>
      <c r="D211" s="316">
        <f t="shared" si="56"/>
        <v>0</v>
      </c>
      <c r="E211" s="317">
        <v>0</v>
      </c>
      <c r="F211" s="316">
        <v>0</v>
      </c>
      <c r="G211" s="316">
        <v>0</v>
      </c>
      <c r="H211" s="317">
        <v>0</v>
      </c>
      <c r="I211" s="316">
        <v>200</v>
      </c>
      <c r="J211" s="318">
        <v>0</v>
      </c>
      <c r="K211" s="317">
        <v>0</v>
      </c>
      <c r="L211" s="316">
        <v>0</v>
      </c>
      <c r="M211" s="316">
        <v>0</v>
      </c>
      <c r="N211" s="317">
        <v>0</v>
      </c>
      <c r="O211" s="316">
        <v>0</v>
      </c>
      <c r="P211" s="316">
        <v>0</v>
      </c>
      <c r="Q211" s="317">
        <v>0</v>
      </c>
      <c r="R211" s="316">
        <v>0</v>
      </c>
      <c r="S211" s="316">
        <v>0</v>
      </c>
    </row>
    <row r="212" spans="1:19" s="322" customFormat="1" ht="15">
      <c r="A212" s="315" t="s">
        <v>567</v>
      </c>
      <c r="B212" s="316"/>
      <c r="C212" s="316">
        <v>500</v>
      </c>
      <c r="D212" s="316">
        <f t="shared" si="56"/>
        <v>499</v>
      </c>
      <c r="E212" s="317">
        <v>0</v>
      </c>
      <c r="F212" s="316">
        <v>0</v>
      </c>
      <c r="G212" s="316">
        <v>0</v>
      </c>
      <c r="H212" s="317">
        <v>0</v>
      </c>
      <c r="I212" s="316">
        <v>500</v>
      </c>
      <c r="J212" s="318">
        <v>499</v>
      </c>
      <c r="K212" s="317">
        <v>0</v>
      </c>
      <c r="L212" s="316">
        <v>0</v>
      </c>
      <c r="M212" s="316">
        <v>0</v>
      </c>
      <c r="N212" s="317">
        <v>0</v>
      </c>
      <c r="O212" s="316">
        <v>0</v>
      </c>
      <c r="P212" s="316">
        <v>0</v>
      </c>
      <c r="Q212" s="317">
        <v>0</v>
      </c>
      <c r="R212" s="316">
        <v>0</v>
      </c>
      <c r="S212" s="316">
        <v>0</v>
      </c>
    </row>
    <row r="213" spans="1:19" s="322" customFormat="1" ht="15">
      <c r="A213" s="315" t="s">
        <v>660</v>
      </c>
      <c r="B213" s="316"/>
      <c r="C213" s="316">
        <v>1000</v>
      </c>
      <c r="D213" s="316">
        <f t="shared" si="56"/>
        <v>982</v>
      </c>
      <c r="E213" s="317">
        <v>0</v>
      </c>
      <c r="F213" s="316">
        <v>0</v>
      </c>
      <c r="G213" s="316">
        <v>0</v>
      </c>
      <c r="H213" s="317">
        <v>0</v>
      </c>
      <c r="I213" s="316">
        <v>1000</v>
      </c>
      <c r="J213" s="318">
        <v>982</v>
      </c>
      <c r="K213" s="317">
        <v>0</v>
      </c>
      <c r="L213" s="316">
        <v>0</v>
      </c>
      <c r="M213" s="316">
        <v>0</v>
      </c>
      <c r="N213" s="317">
        <v>0</v>
      </c>
      <c r="O213" s="316">
        <v>0</v>
      </c>
      <c r="P213" s="316">
        <v>0</v>
      </c>
      <c r="Q213" s="317">
        <v>0</v>
      </c>
      <c r="R213" s="316">
        <v>0</v>
      </c>
      <c r="S213" s="316">
        <v>0</v>
      </c>
    </row>
    <row r="214" spans="1:19" s="322" customFormat="1" ht="15" hidden="1">
      <c r="A214" s="315" t="s">
        <v>669</v>
      </c>
      <c r="B214" s="316"/>
      <c r="C214" s="316">
        <v>0</v>
      </c>
      <c r="D214" s="316">
        <f t="shared" si="56"/>
        <v>0</v>
      </c>
      <c r="E214" s="317">
        <v>0</v>
      </c>
      <c r="F214" s="316">
        <v>0</v>
      </c>
      <c r="G214" s="316">
        <v>0</v>
      </c>
      <c r="H214" s="317">
        <v>0</v>
      </c>
      <c r="I214" s="316">
        <v>0</v>
      </c>
      <c r="J214" s="318">
        <f>SUM(I214-H214)</f>
        <v>0</v>
      </c>
      <c r="K214" s="317">
        <v>0</v>
      </c>
      <c r="L214" s="316">
        <v>0</v>
      </c>
      <c r="M214" s="316">
        <v>0</v>
      </c>
      <c r="N214" s="317">
        <v>0</v>
      </c>
      <c r="O214" s="316">
        <v>0</v>
      </c>
      <c r="P214" s="316">
        <v>0</v>
      </c>
      <c r="Q214" s="317">
        <v>0</v>
      </c>
      <c r="R214" s="316">
        <v>0</v>
      </c>
      <c r="S214" s="316">
        <v>0</v>
      </c>
    </row>
    <row r="215" spans="1:19" s="322" customFormat="1" ht="15">
      <c r="A215" s="315" t="s">
        <v>670</v>
      </c>
      <c r="B215" s="316"/>
      <c r="C215" s="316">
        <v>1000</v>
      </c>
      <c r="D215" s="316">
        <f t="shared" si="56"/>
        <v>995</v>
      </c>
      <c r="E215" s="317">
        <v>0</v>
      </c>
      <c r="F215" s="316">
        <v>0</v>
      </c>
      <c r="G215" s="316">
        <v>0</v>
      </c>
      <c r="H215" s="317">
        <v>0</v>
      </c>
      <c r="I215" s="316">
        <v>1000</v>
      </c>
      <c r="J215" s="318">
        <v>995</v>
      </c>
      <c r="K215" s="317">
        <v>0</v>
      </c>
      <c r="L215" s="316">
        <v>0</v>
      </c>
      <c r="M215" s="316">
        <v>0</v>
      </c>
      <c r="N215" s="317">
        <v>0</v>
      </c>
      <c r="O215" s="316">
        <v>0</v>
      </c>
      <c r="P215" s="316">
        <v>0</v>
      </c>
      <c r="Q215" s="317">
        <v>0</v>
      </c>
      <c r="R215" s="316">
        <v>0</v>
      </c>
      <c r="S215" s="316">
        <v>0</v>
      </c>
    </row>
    <row r="216" spans="1:19" s="323" customFormat="1" ht="15">
      <c r="A216" s="314" t="s">
        <v>671</v>
      </c>
      <c r="B216" s="312">
        <f>SUM(E216,H216,K216,N216,Q216)</f>
        <v>0</v>
      </c>
      <c r="C216" s="312">
        <f>SUM(F216,I216,L216,O216,R216)</f>
        <v>159000</v>
      </c>
      <c r="D216" s="312">
        <f t="shared" si="56"/>
        <v>52053</v>
      </c>
      <c r="E216" s="321">
        <f aca="true" t="shared" si="58" ref="E216:S216">SUM(E217,E218,E219,E220)</f>
        <v>0</v>
      </c>
      <c r="F216" s="321">
        <f t="shared" si="58"/>
        <v>0</v>
      </c>
      <c r="G216" s="321">
        <f t="shared" si="58"/>
        <v>0</v>
      </c>
      <c r="H216" s="321">
        <f t="shared" si="58"/>
        <v>0</v>
      </c>
      <c r="I216" s="321">
        <f t="shared" si="58"/>
        <v>20000</v>
      </c>
      <c r="J216" s="321">
        <f t="shared" si="58"/>
        <v>20000</v>
      </c>
      <c r="K216" s="321">
        <f t="shared" si="58"/>
        <v>0</v>
      </c>
      <c r="L216" s="321">
        <f t="shared" si="58"/>
        <v>39000</v>
      </c>
      <c r="M216" s="321">
        <f t="shared" si="58"/>
        <v>32053</v>
      </c>
      <c r="N216" s="321">
        <f t="shared" si="58"/>
        <v>0</v>
      </c>
      <c r="O216" s="321">
        <f t="shared" si="58"/>
        <v>0</v>
      </c>
      <c r="P216" s="321">
        <f t="shared" si="58"/>
        <v>0</v>
      </c>
      <c r="Q216" s="321">
        <f t="shared" si="58"/>
        <v>0</v>
      </c>
      <c r="R216" s="321">
        <f t="shared" si="58"/>
        <v>100000</v>
      </c>
      <c r="S216" s="321">
        <f t="shared" si="58"/>
        <v>0</v>
      </c>
    </row>
    <row r="217" spans="1:19" s="324" customFormat="1" ht="15" hidden="1">
      <c r="A217" s="315"/>
      <c r="B217" s="316"/>
      <c r="C217" s="316"/>
      <c r="D217" s="316">
        <f>SUM(C217-B217)</f>
        <v>0</v>
      </c>
      <c r="E217" s="317">
        <v>0</v>
      </c>
      <c r="F217" s="316">
        <v>0</v>
      </c>
      <c r="G217" s="318">
        <f>SUM(F217-E217)</f>
        <v>0</v>
      </c>
      <c r="H217" s="317"/>
      <c r="I217" s="316"/>
      <c r="J217" s="318">
        <f>SUM(I217-H217)</f>
        <v>0</v>
      </c>
      <c r="K217" s="317">
        <v>0</v>
      </c>
      <c r="L217" s="316">
        <v>0</v>
      </c>
      <c r="M217" s="318">
        <f>SUM(L217-K217)</f>
        <v>0</v>
      </c>
      <c r="N217" s="317">
        <v>0</v>
      </c>
      <c r="O217" s="316">
        <v>0</v>
      </c>
      <c r="P217" s="318">
        <f>SUM(O217-N217)</f>
        <v>0</v>
      </c>
      <c r="Q217" s="317">
        <v>0</v>
      </c>
      <c r="R217" s="316">
        <v>0</v>
      </c>
      <c r="S217" s="318">
        <f>SUM(R217-Q217)</f>
        <v>0</v>
      </c>
    </row>
    <row r="218" spans="1:19" s="322" customFormat="1" ht="15">
      <c r="A218" s="315" t="s">
        <v>672</v>
      </c>
      <c r="B218" s="316"/>
      <c r="C218" s="316">
        <v>159000</v>
      </c>
      <c r="D218" s="316">
        <f>SUM(G218,J218,M218,P218,S218)</f>
        <v>52053</v>
      </c>
      <c r="E218" s="317">
        <v>0</v>
      </c>
      <c r="F218" s="316">
        <v>0</v>
      </c>
      <c r="G218" s="316">
        <v>0</v>
      </c>
      <c r="H218" s="317">
        <v>0</v>
      </c>
      <c r="I218" s="316">
        <v>20000</v>
      </c>
      <c r="J218" s="318">
        <v>20000</v>
      </c>
      <c r="K218" s="317">
        <v>0</v>
      </c>
      <c r="L218" s="316">
        <v>39000</v>
      </c>
      <c r="M218" s="318">
        <v>32053</v>
      </c>
      <c r="N218" s="317">
        <v>0</v>
      </c>
      <c r="O218" s="316">
        <v>0</v>
      </c>
      <c r="P218" s="316">
        <v>0</v>
      </c>
      <c r="Q218" s="317">
        <v>0</v>
      </c>
      <c r="R218" s="316">
        <v>100000</v>
      </c>
      <c r="S218" s="318">
        <v>0</v>
      </c>
    </row>
    <row r="219" spans="1:19" s="322" customFormat="1" ht="15" hidden="1">
      <c r="A219" s="315"/>
      <c r="B219" s="316"/>
      <c r="C219" s="316"/>
      <c r="D219" s="316">
        <f>SUM(C219-B219)</f>
        <v>0</v>
      </c>
      <c r="E219" s="317">
        <v>0</v>
      </c>
      <c r="F219" s="316">
        <v>0</v>
      </c>
      <c r="G219" s="318">
        <f>SUM(F219-E219)</f>
        <v>0</v>
      </c>
      <c r="H219" s="317"/>
      <c r="I219" s="316"/>
      <c r="J219" s="318">
        <f>SUM(I219-H219)</f>
        <v>0</v>
      </c>
      <c r="K219" s="317">
        <v>0</v>
      </c>
      <c r="L219" s="316">
        <v>0</v>
      </c>
      <c r="M219" s="318">
        <f>SUM(L219-K219)</f>
        <v>0</v>
      </c>
      <c r="N219" s="317">
        <v>0</v>
      </c>
      <c r="O219" s="316">
        <v>0</v>
      </c>
      <c r="P219" s="318">
        <f>SUM(O219-N219)</f>
        <v>0</v>
      </c>
      <c r="Q219" s="317">
        <v>0</v>
      </c>
      <c r="R219" s="316">
        <v>0</v>
      </c>
      <c r="S219" s="318">
        <f>SUM(R219-Q219)</f>
        <v>0</v>
      </c>
    </row>
    <row r="220" spans="1:19" s="322" customFormat="1" ht="15" hidden="1">
      <c r="A220" s="315"/>
      <c r="B220" s="316"/>
      <c r="C220" s="316"/>
      <c r="D220" s="316">
        <f>SUM(C220-B220)</f>
        <v>0</v>
      </c>
      <c r="E220" s="317">
        <v>0</v>
      </c>
      <c r="F220" s="316">
        <v>0</v>
      </c>
      <c r="G220" s="318">
        <f>SUM(F220-E220)</f>
        <v>0</v>
      </c>
      <c r="H220" s="317">
        <v>0</v>
      </c>
      <c r="I220" s="316">
        <v>0</v>
      </c>
      <c r="J220" s="318">
        <f>SUM(I220-H220)</f>
        <v>0</v>
      </c>
      <c r="K220" s="317">
        <v>0</v>
      </c>
      <c r="L220" s="316">
        <v>0</v>
      </c>
      <c r="M220" s="318">
        <f>SUM(L220-K220)</f>
        <v>0</v>
      </c>
      <c r="N220" s="317">
        <v>0</v>
      </c>
      <c r="O220" s="316">
        <v>0</v>
      </c>
      <c r="P220" s="318">
        <f>SUM(O220-N220)</f>
        <v>0</v>
      </c>
      <c r="Q220" s="317"/>
      <c r="R220" s="316"/>
      <c r="S220" s="318">
        <f>SUM(R220-Q220)</f>
        <v>0</v>
      </c>
    </row>
    <row r="221" spans="1:19" s="323" customFormat="1" ht="15">
      <c r="A221" s="314" t="s">
        <v>673</v>
      </c>
      <c r="B221" s="312" t="e">
        <f>SUM(E221,H221,K221,N221,Q221)</f>
        <v>#REF!</v>
      </c>
      <c r="C221" s="312">
        <f>SUM(F221,I221,L221,O221,R221)</f>
        <v>148600</v>
      </c>
      <c r="D221" s="312">
        <f>SUM(G221,J221,M221,P221,S221)</f>
        <v>23800</v>
      </c>
      <c r="E221" s="312" t="e">
        <f>SUM(H221,K221,N221,Q221,#REF!)</f>
        <v>#REF!</v>
      </c>
      <c r="F221" s="321">
        <f>SUM(F222,F223,F224,F225,F226,F227,F228,F229,F230,F231,F232,F233,F234,F235,F236,F237,F238,F239)</f>
        <v>0</v>
      </c>
      <c r="G221" s="321">
        <f>SUM(G222,G223,G224,G225,G226,G227,G228,G229,G230,G231,G232,G233,G234,G235,G236,G237,G238,G239)</f>
        <v>0</v>
      </c>
      <c r="H221" s="321">
        <f>SUM(H222,H223,H224,H225,H226,H227,H228,H229,H230,H231,H232,H233,H234,H235,H236,H237,H238,H239)</f>
        <v>0</v>
      </c>
      <c r="I221" s="321">
        <f aca="true" t="shared" si="59" ref="I221:S221">SUM(I222,I223,I224,I225,I226,I227,I228,I229,I230,I231,I232,I233,I234,I235,I236,I237,I238,I239,I240)</f>
        <v>19800</v>
      </c>
      <c r="J221" s="321">
        <f t="shared" si="59"/>
        <v>18180</v>
      </c>
      <c r="K221" s="321">
        <f t="shared" si="59"/>
        <v>0</v>
      </c>
      <c r="L221" s="321">
        <f t="shared" si="59"/>
        <v>9300</v>
      </c>
      <c r="M221" s="321">
        <f t="shared" si="59"/>
        <v>5620</v>
      </c>
      <c r="N221" s="321">
        <f t="shared" si="59"/>
        <v>0</v>
      </c>
      <c r="O221" s="321">
        <f t="shared" si="59"/>
        <v>0</v>
      </c>
      <c r="P221" s="321">
        <f t="shared" si="59"/>
        <v>0</v>
      </c>
      <c r="Q221" s="321">
        <f t="shared" si="59"/>
        <v>0</v>
      </c>
      <c r="R221" s="321">
        <f t="shared" si="59"/>
        <v>119500</v>
      </c>
      <c r="S221" s="321">
        <f t="shared" si="59"/>
        <v>0</v>
      </c>
    </row>
    <row r="222" spans="1:19" s="323" customFormat="1" ht="15">
      <c r="A222" s="315" t="s">
        <v>674</v>
      </c>
      <c r="B222" s="316"/>
      <c r="C222" s="316">
        <v>12000</v>
      </c>
      <c r="D222" s="316">
        <f aca="true" t="shared" si="60" ref="D222:D241">SUM(G222,J222,M222,P222,S222)</f>
        <v>10380</v>
      </c>
      <c r="E222" s="316">
        <v>0</v>
      </c>
      <c r="F222" s="316">
        <v>0</v>
      </c>
      <c r="G222" s="316">
        <v>0</v>
      </c>
      <c r="H222" s="316">
        <v>0</v>
      </c>
      <c r="I222" s="316">
        <v>12000</v>
      </c>
      <c r="J222" s="316">
        <v>10380</v>
      </c>
      <c r="K222" s="316">
        <v>0</v>
      </c>
      <c r="L222" s="316">
        <v>0</v>
      </c>
      <c r="M222" s="316">
        <v>0</v>
      </c>
      <c r="N222" s="316">
        <v>0</v>
      </c>
      <c r="O222" s="316">
        <v>0</v>
      </c>
      <c r="P222" s="316">
        <v>0</v>
      </c>
      <c r="Q222" s="316">
        <v>0</v>
      </c>
      <c r="R222" s="316">
        <v>0</v>
      </c>
      <c r="S222" s="316">
        <v>0</v>
      </c>
    </row>
    <row r="223" spans="1:19" s="324" customFormat="1" ht="15">
      <c r="A223" s="315" t="s">
        <v>675</v>
      </c>
      <c r="B223" s="316"/>
      <c r="C223" s="316">
        <v>11000</v>
      </c>
      <c r="D223" s="316">
        <f t="shared" si="60"/>
        <v>10920</v>
      </c>
      <c r="E223" s="316">
        <v>0</v>
      </c>
      <c r="F223" s="316">
        <v>0</v>
      </c>
      <c r="G223" s="316">
        <v>0</v>
      </c>
      <c r="H223" s="316">
        <v>0</v>
      </c>
      <c r="I223" s="316">
        <v>5300</v>
      </c>
      <c r="J223" s="316">
        <v>5300</v>
      </c>
      <c r="K223" s="316">
        <v>0</v>
      </c>
      <c r="L223" s="316">
        <v>5700</v>
      </c>
      <c r="M223" s="316">
        <v>5620</v>
      </c>
      <c r="N223" s="316">
        <v>0</v>
      </c>
      <c r="O223" s="316">
        <v>0</v>
      </c>
      <c r="P223" s="316">
        <v>0</v>
      </c>
      <c r="Q223" s="316">
        <v>0</v>
      </c>
      <c r="R223" s="316">
        <v>0</v>
      </c>
      <c r="S223" s="316">
        <v>0</v>
      </c>
    </row>
    <row r="224" spans="1:19" s="324" customFormat="1" ht="15">
      <c r="A224" s="315" t="s">
        <v>676</v>
      </c>
      <c r="B224" s="316"/>
      <c r="C224" s="316">
        <v>5000</v>
      </c>
      <c r="D224" s="316">
        <f t="shared" si="60"/>
        <v>2500</v>
      </c>
      <c r="E224" s="316">
        <v>0</v>
      </c>
      <c r="F224" s="316">
        <v>0</v>
      </c>
      <c r="G224" s="316">
        <v>0</v>
      </c>
      <c r="H224" s="316">
        <v>0</v>
      </c>
      <c r="I224" s="316">
        <v>2500</v>
      </c>
      <c r="J224" s="316">
        <v>2500</v>
      </c>
      <c r="K224" s="316">
        <v>0</v>
      </c>
      <c r="L224" s="316">
        <v>0</v>
      </c>
      <c r="M224" s="316">
        <v>0</v>
      </c>
      <c r="N224" s="316">
        <v>0</v>
      </c>
      <c r="O224" s="316">
        <v>0</v>
      </c>
      <c r="P224" s="316">
        <v>0</v>
      </c>
      <c r="Q224" s="316">
        <v>0</v>
      </c>
      <c r="R224" s="316">
        <v>2500</v>
      </c>
      <c r="S224" s="316">
        <v>0</v>
      </c>
    </row>
    <row r="225" spans="1:19" s="324" customFormat="1" ht="15">
      <c r="A225" s="315" t="s">
        <v>677</v>
      </c>
      <c r="B225" s="316"/>
      <c r="C225" s="316">
        <v>7000</v>
      </c>
      <c r="D225" s="316">
        <f t="shared" si="60"/>
        <v>0</v>
      </c>
      <c r="E225" s="316">
        <v>0</v>
      </c>
      <c r="F225" s="316">
        <v>0</v>
      </c>
      <c r="G225" s="316">
        <v>0</v>
      </c>
      <c r="H225" s="316">
        <v>0</v>
      </c>
      <c r="I225" s="316">
        <v>0</v>
      </c>
      <c r="J225" s="316">
        <v>0</v>
      </c>
      <c r="K225" s="316">
        <v>0</v>
      </c>
      <c r="L225" s="316">
        <v>0</v>
      </c>
      <c r="M225" s="316">
        <v>0</v>
      </c>
      <c r="N225" s="316">
        <v>0</v>
      </c>
      <c r="O225" s="316">
        <v>0</v>
      </c>
      <c r="P225" s="316">
        <v>0</v>
      </c>
      <c r="Q225" s="316">
        <v>0</v>
      </c>
      <c r="R225" s="316">
        <v>7000</v>
      </c>
      <c r="S225" s="316">
        <v>0</v>
      </c>
    </row>
    <row r="226" spans="1:19" s="324" customFormat="1" ht="15">
      <c r="A226" s="315" t="s">
        <v>678</v>
      </c>
      <c r="B226" s="316"/>
      <c r="C226" s="316">
        <v>12000</v>
      </c>
      <c r="D226" s="316">
        <f t="shared" si="60"/>
        <v>0</v>
      </c>
      <c r="E226" s="316">
        <v>0</v>
      </c>
      <c r="F226" s="316">
        <v>0</v>
      </c>
      <c r="G226" s="316">
        <v>0</v>
      </c>
      <c r="H226" s="316">
        <v>0</v>
      </c>
      <c r="I226" s="316">
        <v>0</v>
      </c>
      <c r="J226" s="316">
        <v>0</v>
      </c>
      <c r="K226" s="316">
        <v>0</v>
      </c>
      <c r="L226" s="316">
        <v>0</v>
      </c>
      <c r="M226" s="316">
        <v>0</v>
      </c>
      <c r="N226" s="316">
        <v>0</v>
      </c>
      <c r="O226" s="316">
        <v>0</v>
      </c>
      <c r="P226" s="316">
        <v>0</v>
      </c>
      <c r="Q226" s="316">
        <v>0</v>
      </c>
      <c r="R226" s="316">
        <v>12000</v>
      </c>
      <c r="S226" s="316">
        <v>0</v>
      </c>
    </row>
    <row r="227" spans="1:19" s="324" customFormat="1" ht="15">
      <c r="A227" s="315" t="s">
        <v>679</v>
      </c>
      <c r="B227" s="316"/>
      <c r="C227" s="316">
        <v>8000</v>
      </c>
      <c r="D227" s="316">
        <f t="shared" si="60"/>
        <v>0</v>
      </c>
      <c r="E227" s="316">
        <v>0</v>
      </c>
      <c r="F227" s="316">
        <v>0</v>
      </c>
      <c r="G227" s="316">
        <v>0</v>
      </c>
      <c r="H227" s="316">
        <v>0</v>
      </c>
      <c r="I227" s="316">
        <v>0</v>
      </c>
      <c r="J227" s="316">
        <v>0</v>
      </c>
      <c r="K227" s="316">
        <v>0</v>
      </c>
      <c r="L227" s="316">
        <v>0</v>
      </c>
      <c r="M227" s="316">
        <v>0</v>
      </c>
      <c r="N227" s="316">
        <v>0</v>
      </c>
      <c r="O227" s="316">
        <v>0</v>
      </c>
      <c r="P227" s="316">
        <v>0</v>
      </c>
      <c r="Q227" s="316">
        <v>0</v>
      </c>
      <c r="R227" s="316">
        <v>8000</v>
      </c>
      <c r="S227" s="316">
        <v>0</v>
      </c>
    </row>
    <row r="228" spans="1:19" s="324" customFormat="1" ht="15">
      <c r="A228" s="315" t="s">
        <v>680</v>
      </c>
      <c r="B228" s="316"/>
      <c r="C228" s="316">
        <v>6000</v>
      </c>
      <c r="D228" s="316">
        <f t="shared" si="60"/>
        <v>0</v>
      </c>
      <c r="E228" s="316">
        <v>0</v>
      </c>
      <c r="F228" s="316">
        <v>0</v>
      </c>
      <c r="G228" s="316">
        <v>0</v>
      </c>
      <c r="H228" s="316">
        <v>0</v>
      </c>
      <c r="I228" s="316">
        <v>0</v>
      </c>
      <c r="J228" s="316">
        <v>0</v>
      </c>
      <c r="K228" s="316">
        <v>0</v>
      </c>
      <c r="L228" s="316">
        <v>0</v>
      </c>
      <c r="M228" s="316">
        <v>0</v>
      </c>
      <c r="N228" s="316">
        <v>0</v>
      </c>
      <c r="O228" s="316">
        <v>0</v>
      </c>
      <c r="P228" s="316">
        <v>0</v>
      </c>
      <c r="Q228" s="316">
        <v>0</v>
      </c>
      <c r="R228" s="316">
        <v>6000</v>
      </c>
      <c r="S228" s="316">
        <v>0</v>
      </c>
    </row>
    <row r="229" spans="1:19" s="324" customFormat="1" ht="15">
      <c r="A229" s="315" t="s">
        <v>681</v>
      </c>
      <c r="B229" s="316"/>
      <c r="C229" s="316">
        <v>4500</v>
      </c>
      <c r="D229" s="316">
        <f t="shared" si="60"/>
        <v>0</v>
      </c>
      <c r="E229" s="316">
        <v>0</v>
      </c>
      <c r="F229" s="316">
        <v>0</v>
      </c>
      <c r="G229" s="316">
        <v>0</v>
      </c>
      <c r="H229" s="316">
        <v>0</v>
      </c>
      <c r="I229" s="316">
        <v>0</v>
      </c>
      <c r="J229" s="316">
        <v>0</v>
      </c>
      <c r="K229" s="316">
        <v>0</v>
      </c>
      <c r="L229" s="316">
        <v>0</v>
      </c>
      <c r="M229" s="316">
        <v>0</v>
      </c>
      <c r="N229" s="316">
        <v>0</v>
      </c>
      <c r="O229" s="316">
        <v>0</v>
      </c>
      <c r="P229" s="316">
        <v>0</v>
      </c>
      <c r="Q229" s="316">
        <v>0</v>
      </c>
      <c r="R229" s="316">
        <v>4500</v>
      </c>
      <c r="S229" s="316">
        <v>0</v>
      </c>
    </row>
    <row r="230" spans="1:19" s="324" customFormat="1" ht="15">
      <c r="A230" s="315" t="s">
        <v>682</v>
      </c>
      <c r="B230" s="316"/>
      <c r="C230" s="316">
        <v>7000</v>
      </c>
      <c r="D230" s="316">
        <f t="shared" si="60"/>
        <v>0</v>
      </c>
      <c r="E230" s="316">
        <v>0</v>
      </c>
      <c r="F230" s="316">
        <v>0</v>
      </c>
      <c r="G230" s="316">
        <v>0</v>
      </c>
      <c r="H230" s="316">
        <v>0</v>
      </c>
      <c r="I230" s="316">
        <v>0</v>
      </c>
      <c r="J230" s="316">
        <v>0</v>
      </c>
      <c r="K230" s="316">
        <v>0</v>
      </c>
      <c r="L230" s="316">
        <v>0</v>
      </c>
      <c r="M230" s="316">
        <v>0</v>
      </c>
      <c r="N230" s="316">
        <v>0</v>
      </c>
      <c r="O230" s="316">
        <v>0</v>
      </c>
      <c r="P230" s="316">
        <v>0</v>
      </c>
      <c r="Q230" s="316">
        <v>0</v>
      </c>
      <c r="R230" s="316">
        <v>7000</v>
      </c>
      <c r="S230" s="316">
        <v>0</v>
      </c>
    </row>
    <row r="231" spans="1:19" s="324" customFormat="1" ht="15">
      <c r="A231" s="315" t="s">
        <v>683</v>
      </c>
      <c r="B231" s="316"/>
      <c r="C231" s="316">
        <v>10000</v>
      </c>
      <c r="D231" s="316">
        <f t="shared" si="60"/>
        <v>0</v>
      </c>
      <c r="E231" s="316">
        <v>0</v>
      </c>
      <c r="F231" s="316">
        <v>0</v>
      </c>
      <c r="G231" s="316">
        <v>0</v>
      </c>
      <c r="H231" s="316">
        <v>0</v>
      </c>
      <c r="I231" s="316">
        <v>0</v>
      </c>
      <c r="J231" s="316">
        <v>0</v>
      </c>
      <c r="K231" s="316">
        <v>0</v>
      </c>
      <c r="L231" s="316">
        <v>0</v>
      </c>
      <c r="M231" s="316">
        <v>0</v>
      </c>
      <c r="N231" s="316">
        <v>0</v>
      </c>
      <c r="O231" s="316">
        <v>0</v>
      </c>
      <c r="P231" s="316">
        <v>0</v>
      </c>
      <c r="Q231" s="316">
        <v>0</v>
      </c>
      <c r="R231" s="316">
        <v>10000</v>
      </c>
      <c r="S231" s="316">
        <v>0</v>
      </c>
    </row>
    <row r="232" spans="1:19" s="324" customFormat="1" ht="15">
      <c r="A232" s="315" t="s">
        <v>684</v>
      </c>
      <c r="B232" s="316"/>
      <c r="C232" s="316">
        <v>5000</v>
      </c>
      <c r="D232" s="316">
        <f t="shared" si="60"/>
        <v>0</v>
      </c>
      <c r="E232" s="316">
        <v>0</v>
      </c>
      <c r="F232" s="316">
        <v>0</v>
      </c>
      <c r="G232" s="316">
        <v>0</v>
      </c>
      <c r="H232" s="316">
        <v>0</v>
      </c>
      <c r="I232" s="316">
        <v>0</v>
      </c>
      <c r="J232" s="316">
        <v>0</v>
      </c>
      <c r="K232" s="316">
        <v>0</v>
      </c>
      <c r="L232" s="316">
        <v>0</v>
      </c>
      <c r="M232" s="316">
        <v>0</v>
      </c>
      <c r="N232" s="316">
        <v>0</v>
      </c>
      <c r="O232" s="316">
        <v>0</v>
      </c>
      <c r="P232" s="316">
        <v>0</v>
      </c>
      <c r="Q232" s="316">
        <v>0</v>
      </c>
      <c r="R232" s="316">
        <v>5000</v>
      </c>
      <c r="S232" s="316">
        <v>0</v>
      </c>
    </row>
    <row r="233" spans="1:19" s="330" customFormat="1" ht="15">
      <c r="A233" s="315" t="s">
        <v>685</v>
      </c>
      <c r="B233" s="316"/>
      <c r="C233" s="316">
        <v>3000</v>
      </c>
      <c r="D233" s="316">
        <f t="shared" si="60"/>
        <v>0</v>
      </c>
      <c r="E233" s="316">
        <v>0</v>
      </c>
      <c r="F233" s="316">
        <v>0</v>
      </c>
      <c r="G233" s="316">
        <v>0</v>
      </c>
      <c r="H233" s="316">
        <v>0</v>
      </c>
      <c r="I233" s="316">
        <v>0</v>
      </c>
      <c r="J233" s="316">
        <v>0</v>
      </c>
      <c r="K233" s="316">
        <v>0</v>
      </c>
      <c r="L233" s="316">
        <v>0</v>
      </c>
      <c r="M233" s="316">
        <v>0</v>
      </c>
      <c r="N233" s="316">
        <v>0</v>
      </c>
      <c r="O233" s="316">
        <v>0</v>
      </c>
      <c r="P233" s="316">
        <v>0</v>
      </c>
      <c r="Q233" s="316">
        <v>0</v>
      </c>
      <c r="R233" s="316">
        <v>3000</v>
      </c>
      <c r="S233" s="316">
        <v>0</v>
      </c>
    </row>
    <row r="234" spans="1:19" s="330" customFormat="1" ht="15">
      <c r="A234" s="315" t="s">
        <v>686</v>
      </c>
      <c r="B234" s="316"/>
      <c r="C234" s="316">
        <v>28000</v>
      </c>
      <c r="D234" s="316">
        <f t="shared" si="60"/>
        <v>0</v>
      </c>
      <c r="E234" s="316">
        <v>0</v>
      </c>
      <c r="F234" s="316">
        <v>0</v>
      </c>
      <c r="G234" s="316">
        <v>0</v>
      </c>
      <c r="H234" s="316">
        <v>0</v>
      </c>
      <c r="I234" s="316">
        <v>0</v>
      </c>
      <c r="J234" s="316">
        <v>0</v>
      </c>
      <c r="K234" s="316">
        <v>0</v>
      </c>
      <c r="L234" s="316">
        <v>0</v>
      </c>
      <c r="M234" s="316">
        <v>0</v>
      </c>
      <c r="N234" s="316">
        <v>0</v>
      </c>
      <c r="O234" s="316">
        <v>0</v>
      </c>
      <c r="P234" s="316">
        <v>0</v>
      </c>
      <c r="Q234" s="316">
        <v>0</v>
      </c>
      <c r="R234" s="316">
        <v>28000</v>
      </c>
      <c r="S234" s="316">
        <v>0</v>
      </c>
    </row>
    <row r="235" spans="1:19" s="330" customFormat="1" ht="15">
      <c r="A235" s="315" t="s">
        <v>687</v>
      </c>
      <c r="B235" s="316"/>
      <c r="C235" s="316">
        <v>5000</v>
      </c>
      <c r="D235" s="316">
        <f t="shared" si="60"/>
        <v>0</v>
      </c>
      <c r="E235" s="316">
        <v>0</v>
      </c>
      <c r="F235" s="316">
        <v>0</v>
      </c>
      <c r="G235" s="316">
        <v>0</v>
      </c>
      <c r="H235" s="316">
        <v>0</v>
      </c>
      <c r="I235" s="316">
        <v>0</v>
      </c>
      <c r="J235" s="316">
        <v>0</v>
      </c>
      <c r="K235" s="316">
        <v>0</v>
      </c>
      <c r="L235" s="316">
        <v>0</v>
      </c>
      <c r="M235" s="316">
        <v>0</v>
      </c>
      <c r="N235" s="316">
        <v>0</v>
      </c>
      <c r="O235" s="316">
        <v>0</v>
      </c>
      <c r="P235" s="316">
        <v>0</v>
      </c>
      <c r="Q235" s="316">
        <v>0</v>
      </c>
      <c r="R235" s="316">
        <v>5000</v>
      </c>
      <c r="S235" s="316">
        <v>0</v>
      </c>
    </row>
    <row r="236" spans="1:19" s="330" customFormat="1" ht="15">
      <c r="A236" s="315" t="s">
        <v>688</v>
      </c>
      <c r="B236" s="316"/>
      <c r="C236" s="316">
        <v>3500</v>
      </c>
      <c r="D236" s="316">
        <f t="shared" si="60"/>
        <v>0</v>
      </c>
      <c r="E236" s="316">
        <v>0</v>
      </c>
      <c r="F236" s="316">
        <v>0</v>
      </c>
      <c r="G236" s="316">
        <v>0</v>
      </c>
      <c r="H236" s="316">
        <v>0</v>
      </c>
      <c r="I236" s="316">
        <v>0</v>
      </c>
      <c r="J236" s="316">
        <v>0</v>
      </c>
      <c r="K236" s="316">
        <v>0</v>
      </c>
      <c r="L236" s="316">
        <v>0</v>
      </c>
      <c r="M236" s="316">
        <v>0</v>
      </c>
      <c r="N236" s="316">
        <v>0</v>
      </c>
      <c r="O236" s="316">
        <v>0</v>
      </c>
      <c r="P236" s="316">
        <v>0</v>
      </c>
      <c r="Q236" s="316">
        <v>0</v>
      </c>
      <c r="R236" s="316">
        <v>3500</v>
      </c>
      <c r="S236" s="316">
        <v>0</v>
      </c>
    </row>
    <row r="237" spans="1:19" s="330" customFormat="1" ht="15">
      <c r="A237" s="315" t="s">
        <v>689</v>
      </c>
      <c r="B237" s="316"/>
      <c r="C237" s="316">
        <v>7000</v>
      </c>
      <c r="D237" s="316">
        <f t="shared" si="60"/>
        <v>0</v>
      </c>
      <c r="E237" s="316">
        <v>0</v>
      </c>
      <c r="F237" s="316">
        <v>0</v>
      </c>
      <c r="G237" s="316">
        <v>0</v>
      </c>
      <c r="H237" s="316">
        <v>0</v>
      </c>
      <c r="I237" s="316">
        <v>0</v>
      </c>
      <c r="J237" s="316">
        <v>0</v>
      </c>
      <c r="K237" s="316">
        <v>0</v>
      </c>
      <c r="L237" s="316">
        <v>0</v>
      </c>
      <c r="M237" s="316">
        <v>0</v>
      </c>
      <c r="N237" s="316">
        <v>0</v>
      </c>
      <c r="O237" s="316">
        <v>0</v>
      </c>
      <c r="P237" s="316">
        <v>0</v>
      </c>
      <c r="Q237" s="316">
        <v>0</v>
      </c>
      <c r="R237" s="316">
        <v>7000</v>
      </c>
      <c r="S237" s="316">
        <v>0</v>
      </c>
    </row>
    <row r="238" spans="1:19" s="330" customFormat="1" ht="15">
      <c r="A238" s="315" t="s">
        <v>690</v>
      </c>
      <c r="B238" s="316"/>
      <c r="C238" s="316">
        <v>6000</v>
      </c>
      <c r="D238" s="316">
        <f t="shared" si="60"/>
        <v>0</v>
      </c>
      <c r="E238" s="316">
        <v>0</v>
      </c>
      <c r="F238" s="316">
        <v>0</v>
      </c>
      <c r="G238" s="316">
        <v>0</v>
      </c>
      <c r="H238" s="316">
        <v>0</v>
      </c>
      <c r="I238" s="316">
        <v>0</v>
      </c>
      <c r="J238" s="316">
        <v>0</v>
      </c>
      <c r="K238" s="316">
        <v>0</v>
      </c>
      <c r="L238" s="316">
        <v>0</v>
      </c>
      <c r="M238" s="316">
        <v>0</v>
      </c>
      <c r="N238" s="316">
        <v>0</v>
      </c>
      <c r="O238" s="316">
        <v>0</v>
      </c>
      <c r="P238" s="316">
        <v>0</v>
      </c>
      <c r="Q238" s="316">
        <v>0</v>
      </c>
      <c r="R238" s="316">
        <v>6000</v>
      </c>
      <c r="S238" s="316">
        <v>0</v>
      </c>
    </row>
    <row r="239" spans="1:19" s="330" customFormat="1" ht="15">
      <c r="A239" s="315" t="s">
        <v>691</v>
      </c>
      <c r="B239" s="316"/>
      <c r="C239" s="316">
        <v>5000</v>
      </c>
      <c r="D239" s="316">
        <f t="shared" si="60"/>
        <v>0</v>
      </c>
      <c r="E239" s="316">
        <v>0</v>
      </c>
      <c r="F239" s="316">
        <v>0</v>
      </c>
      <c r="G239" s="316">
        <v>0</v>
      </c>
      <c r="H239" s="316">
        <v>0</v>
      </c>
      <c r="I239" s="316">
        <v>0</v>
      </c>
      <c r="J239" s="316">
        <v>0</v>
      </c>
      <c r="K239" s="316">
        <v>0</v>
      </c>
      <c r="L239" s="316">
        <v>0</v>
      </c>
      <c r="M239" s="316">
        <v>0</v>
      </c>
      <c r="N239" s="316">
        <v>0</v>
      </c>
      <c r="O239" s="316">
        <v>0</v>
      </c>
      <c r="P239" s="316">
        <v>0</v>
      </c>
      <c r="Q239" s="316">
        <v>0</v>
      </c>
      <c r="R239" s="316">
        <v>5000</v>
      </c>
      <c r="S239" s="316">
        <v>0</v>
      </c>
    </row>
    <row r="240" spans="1:19" s="330" customFormat="1" ht="15">
      <c r="A240" s="315" t="s">
        <v>692</v>
      </c>
      <c r="B240" s="316"/>
      <c r="C240" s="316">
        <v>3600</v>
      </c>
      <c r="D240" s="316">
        <f t="shared" si="60"/>
        <v>0</v>
      </c>
      <c r="E240" s="316">
        <v>0</v>
      </c>
      <c r="F240" s="316">
        <v>0</v>
      </c>
      <c r="G240" s="316">
        <v>0</v>
      </c>
      <c r="H240" s="316">
        <v>0</v>
      </c>
      <c r="I240" s="316">
        <v>0</v>
      </c>
      <c r="J240" s="316">
        <v>0</v>
      </c>
      <c r="K240" s="316">
        <v>0</v>
      </c>
      <c r="L240" s="316">
        <v>3600</v>
      </c>
      <c r="M240" s="316">
        <v>0</v>
      </c>
      <c r="N240" s="316">
        <v>0</v>
      </c>
      <c r="O240" s="316">
        <v>0</v>
      </c>
      <c r="P240" s="316">
        <v>0</v>
      </c>
      <c r="Q240" s="316">
        <v>0</v>
      </c>
      <c r="R240" s="316">
        <v>0</v>
      </c>
      <c r="S240" s="316">
        <v>0</v>
      </c>
    </row>
    <row r="241" spans="1:19" s="322" customFormat="1" ht="15">
      <c r="A241" s="314" t="s">
        <v>693</v>
      </c>
      <c r="B241" s="312">
        <f>SUM(E241,H241,K241,N241,Q241)</f>
        <v>0</v>
      </c>
      <c r="C241" s="312">
        <f>SUM(F241,I241,L241,O241,R241)</f>
        <v>303650</v>
      </c>
      <c r="D241" s="312">
        <f t="shared" si="60"/>
        <v>36915</v>
      </c>
      <c r="E241" s="321">
        <f>SUM(E242)</f>
        <v>0</v>
      </c>
      <c r="F241" s="321">
        <f>SUM(F242)</f>
        <v>0</v>
      </c>
      <c r="G241" s="321">
        <f>SUM(G242)</f>
        <v>0</v>
      </c>
      <c r="H241" s="321">
        <f aca="true" t="shared" si="61" ref="H241:S241">SUM(H243,H246,H255)</f>
        <v>0</v>
      </c>
      <c r="I241" s="321">
        <f t="shared" si="61"/>
        <v>30700</v>
      </c>
      <c r="J241" s="321">
        <f t="shared" si="61"/>
        <v>29725</v>
      </c>
      <c r="K241" s="321">
        <f t="shared" si="61"/>
        <v>0</v>
      </c>
      <c r="L241" s="321">
        <f t="shared" si="61"/>
        <v>7450</v>
      </c>
      <c r="M241" s="321">
        <f t="shared" si="61"/>
        <v>7190</v>
      </c>
      <c r="N241" s="321">
        <f t="shared" si="61"/>
        <v>0</v>
      </c>
      <c r="O241" s="321">
        <f t="shared" si="61"/>
        <v>0</v>
      </c>
      <c r="P241" s="321">
        <f t="shared" si="61"/>
        <v>0</v>
      </c>
      <c r="Q241" s="321">
        <f t="shared" si="61"/>
        <v>0</v>
      </c>
      <c r="R241" s="321">
        <f t="shared" si="61"/>
        <v>265500</v>
      </c>
      <c r="S241" s="321">
        <f t="shared" si="61"/>
        <v>0</v>
      </c>
    </row>
    <row r="242" spans="1:19" s="313" customFormat="1" ht="15" hidden="1">
      <c r="A242" s="315" t="s">
        <v>694</v>
      </c>
      <c r="B242" s="316">
        <v>0</v>
      </c>
      <c r="C242" s="316">
        <v>0</v>
      </c>
      <c r="D242" s="316">
        <f>SUM(C242-B242)</f>
        <v>0</v>
      </c>
      <c r="E242" s="317">
        <v>0</v>
      </c>
      <c r="F242" s="318">
        <v>0</v>
      </c>
      <c r="G242" s="319">
        <f>SUM(F242-E242)</f>
        <v>0</v>
      </c>
      <c r="H242" s="317">
        <v>0</v>
      </c>
      <c r="I242" s="318">
        <v>0</v>
      </c>
      <c r="J242" s="319">
        <f>SUM(I242-H242)</f>
        <v>0</v>
      </c>
      <c r="K242" s="317">
        <v>0</v>
      </c>
      <c r="L242" s="316">
        <v>0</v>
      </c>
      <c r="M242" s="316">
        <v>1</v>
      </c>
      <c r="N242" s="317">
        <v>0</v>
      </c>
      <c r="O242" s="316">
        <v>0</v>
      </c>
      <c r="P242" s="316">
        <v>1</v>
      </c>
      <c r="Q242" s="317">
        <v>0</v>
      </c>
      <c r="R242" s="316">
        <v>0</v>
      </c>
      <c r="S242" s="316">
        <v>1</v>
      </c>
    </row>
    <row r="243" spans="1:19" s="322" customFormat="1" ht="15">
      <c r="A243" s="314" t="s">
        <v>695</v>
      </c>
      <c r="B243" s="312">
        <f>SUM(E243,H243,K243,N243,Q243)</f>
        <v>0</v>
      </c>
      <c r="C243" s="312">
        <f>SUM(F243,I243,L243,O243,R243)</f>
        <v>85000</v>
      </c>
      <c r="D243" s="312">
        <f>SUM(G243,J243,M243,P243,S243)</f>
        <v>0</v>
      </c>
      <c r="E243" s="321">
        <f aca="true" t="shared" si="62" ref="E243:S243">SUM(E244,E245)</f>
        <v>0</v>
      </c>
      <c r="F243" s="321">
        <f t="shared" si="62"/>
        <v>0</v>
      </c>
      <c r="G243" s="321">
        <f t="shared" si="62"/>
        <v>0</v>
      </c>
      <c r="H243" s="321">
        <f t="shared" si="62"/>
        <v>0</v>
      </c>
      <c r="I243" s="321">
        <f t="shared" si="62"/>
        <v>0</v>
      </c>
      <c r="J243" s="321">
        <f t="shared" si="62"/>
        <v>0</v>
      </c>
      <c r="K243" s="321">
        <f t="shared" si="62"/>
        <v>0</v>
      </c>
      <c r="L243" s="321">
        <f t="shared" si="62"/>
        <v>0</v>
      </c>
      <c r="M243" s="321">
        <f t="shared" si="62"/>
        <v>0</v>
      </c>
      <c r="N243" s="321">
        <f t="shared" si="62"/>
        <v>0</v>
      </c>
      <c r="O243" s="321">
        <f t="shared" si="62"/>
        <v>0</v>
      </c>
      <c r="P243" s="321">
        <f t="shared" si="62"/>
        <v>0</v>
      </c>
      <c r="Q243" s="321">
        <f t="shared" si="62"/>
        <v>0</v>
      </c>
      <c r="R243" s="321">
        <f t="shared" si="62"/>
        <v>85000</v>
      </c>
      <c r="S243" s="321">
        <f t="shared" si="62"/>
        <v>0</v>
      </c>
    </row>
    <row r="244" spans="1:19" s="322" customFormat="1" ht="15">
      <c r="A244" s="315" t="s">
        <v>696</v>
      </c>
      <c r="B244" s="316"/>
      <c r="C244" s="316">
        <v>80000</v>
      </c>
      <c r="D244" s="316">
        <f aca="true" t="shared" si="63" ref="D244:D251">SUM(G244,J244,M244,P244,S244)</f>
        <v>0</v>
      </c>
      <c r="E244" s="316">
        <v>0</v>
      </c>
      <c r="F244" s="316">
        <v>0</v>
      </c>
      <c r="G244" s="316">
        <v>0</v>
      </c>
      <c r="H244" s="316">
        <v>0</v>
      </c>
      <c r="I244" s="316">
        <v>0</v>
      </c>
      <c r="J244" s="316">
        <v>0</v>
      </c>
      <c r="K244" s="316">
        <v>0</v>
      </c>
      <c r="L244" s="316">
        <v>0</v>
      </c>
      <c r="M244" s="316">
        <v>0</v>
      </c>
      <c r="N244" s="316">
        <v>0</v>
      </c>
      <c r="O244" s="316">
        <v>0</v>
      </c>
      <c r="P244" s="316">
        <v>0</v>
      </c>
      <c r="Q244" s="316">
        <v>0</v>
      </c>
      <c r="R244" s="316">
        <v>80000</v>
      </c>
      <c r="S244" s="316">
        <v>0</v>
      </c>
    </row>
    <row r="245" spans="1:19" s="322" customFormat="1" ht="15">
      <c r="A245" s="315" t="s">
        <v>697</v>
      </c>
      <c r="B245" s="316"/>
      <c r="C245" s="316">
        <v>5000</v>
      </c>
      <c r="D245" s="316">
        <f t="shared" si="63"/>
        <v>0</v>
      </c>
      <c r="E245" s="316">
        <v>0</v>
      </c>
      <c r="F245" s="316">
        <v>0</v>
      </c>
      <c r="G245" s="316">
        <v>0</v>
      </c>
      <c r="H245" s="316">
        <v>0</v>
      </c>
      <c r="I245" s="316">
        <v>0</v>
      </c>
      <c r="J245" s="316">
        <v>0</v>
      </c>
      <c r="K245" s="316">
        <v>0</v>
      </c>
      <c r="L245" s="316">
        <v>0</v>
      </c>
      <c r="M245" s="316">
        <v>0</v>
      </c>
      <c r="N245" s="316">
        <v>0</v>
      </c>
      <c r="O245" s="316">
        <v>0</v>
      </c>
      <c r="P245" s="316">
        <v>0</v>
      </c>
      <c r="Q245" s="316">
        <v>0</v>
      </c>
      <c r="R245" s="316">
        <v>5000</v>
      </c>
      <c r="S245" s="316">
        <v>0</v>
      </c>
    </row>
    <row r="246" spans="1:19" s="322" customFormat="1" ht="15">
      <c r="A246" s="314" t="s">
        <v>550</v>
      </c>
      <c r="B246" s="312">
        <f>SUM(E246,H246,K246,N246,Q246)</f>
        <v>0</v>
      </c>
      <c r="C246" s="312">
        <f>SUM(F246,I246,L246,O246,R246)</f>
        <v>218650</v>
      </c>
      <c r="D246" s="312">
        <f t="shared" si="63"/>
        <v>36915</v>
      </c>
      <c r="E246" s="321">
        <f aca="true" t="shared" si="64" ref="E246:S246">SUM(E247,E248,E250,E251)</f>
        <v>0</v>
      </c>
      <c r="F246" s="321">
        <f t="shared" si="64"/>
        <v>0</v>
      </c>
      <c r="G246" s="321">
        <f t="shared" si="64"/>
        <v>0</v>
      </c>
      <c r="H246" s="321">
        <f t="shared" si="64"/>
        <v>0</v>
      </c>
      <c r="I246" s="321">
        <f t="shared" si="64"/>
        <v>30700</v>
      </c>
      <c r="J246" s="321">
        <f t="shared" si="64"/>
        <v>29725</v>
      </c>
      <c r="K246" s="321">
        <f t="shared" si="64"/>
        <v>0</v>
      </c>
      <c r="L246" s="321">
        <f t="shared" si="64"/>
        <v>7450</v>
      </c>
      <c r="M246" s="321">
        <f t="shared" si="64"/>
        <v>7190</v>
      </c>
      <c r="N246" s="321">
        <f t="shared" si="64"/>
        <v>0</v>
      </c>
      <c r="O246" s="321">
        <f t="shared" si="64"/>
        <v>0</v>
      </c>
      <c r="P246" s="321">
        <f t="shared" si="64"/>
        <v>0</v>
      </c>
      <c r="Q246" s="321">
        <f t="shared" si="64"/>
        <v>0</v>
      </c>
      <c r="R246" s="321">
        <f t="shared" si="64"/>
        <v>180500</v>
      </c>
      <c r="S246" s="321">
        <f t="shared" si="64"/>
        <v>0</v>
      </c>
    </row>
    <row r="247" spans="1:19" s="324" customFormat="1" ht="15">
      <c r="A247" s="315" t="s">
        <v>698</v>
      </c>
      <c r="B247" s="316"/>
      <c r="C247" s="316">
        <v>6300</v>
      </c>
      <c r="D247" s="316">
        <f t="shared" si="63"/>
        <v>6283</v>
      </c>
      <c r="E247" s="316">
        <v>0</v>
      </c>
      <c r="F247" s="316">
        <v>0</v>
      </c>
      <c r="G247" s="316">
        <v>0</v>
      </c>
      <c r="H247" s="316">
        <v>0</v>
      </c>
      <c r="I247" s="316">
        <v>6300</v>
      </c>
      <c r="J247" s="316">
        <v>6283</v>
      </c>
      <c r="K247" s="316">
        <v>0</v>
      </c>
      <c r="L247" s="316">
        <v>0</v>
      </c>
      <c r="M247" s="316">
        <v>0</v>
      </c>
      <c r="N247" s="316">
        <v>0</v>
      </c>
      <c r="O247" s="316">
        <v>0</v>
      </c>
      <c r="P247" s="316">
        <v>0</v>
      </c>
      <c r="Q247" s="316">
        <v>0</v>
      </c>
      <c r="R247" s="316">
        <v>0</v>
      </c>
      <c r="S247" s="316">
        <v>0</v>
      </c>
    </row>
    <row r="248" spans="1:19" s="324" customFormat="1" ht="15">
      <c r="A248" s="315" t="s">
        <v>699</v>
      </c>
      <c r="B248" s="316"/>
      <c r="C248" s="316">
        <v>57950</v>
      </c>
      <c r="D248" s="316">
        <f t="shared" si="63"/>
        <v>26457</v>
      </c>
      <c r="E248" s="316">
        <v>0</v>
      </c>
      <c r="F248" s="316">
        <v>0</v>
      </c>
      <c r="G248" s="316">
        <v>0</v>
      </c>
      <c r="H248" s="316">
        <v>0</v>
      </c>
      <c r="I248" s="316">
        <v>20000</v>
      </c>
      <c r="J248" s="316">
        <v>19267</v>
      </c>
      <c r="K248" s="316">
        <v>0</v>
      </c>
      <c r="L248" s="316">
        <v>7450</v>
      </c>
      <c r="M248" s="316">
        <v>7190</v>
      </c>
      <c r="N248" s="316">
        <v>0</v>
      </c>
      <c r="O248" s="316">
        <v>0</v>
      </c>
      <c r="P248" s="316">
        <v>0</v>
      </c>
      <c r="Q248" s="316">
        <v>0</v>
      </c>
      <c r="R248" s="316">
        <v>30500</v>
      </c>
      <c r="S248" s="316">
        <v>0</v>
      </c>
    </row>
    <row r="249" spans="1:19" s="324" customFormat="1" ht="15" hidden="1">
      <c r="A249" s="315"/>
      <c r="B249" s="316"/>
      <c r="C249" s="316"/>
      <c r="D249" s="316">
        <f t="shared" si="63"/>
        <v>0</v>
      </c>
      <c r="E249" s="316">
        <v>0</v>
      </c>
      <c r="F249" s="316">
        <v>0</v>
      </c>
      <c r="G249" s="316">
        <v>0</v>
      </c>
      <c r="H249" s="316">
        <v>0</v>
      </c>
      <c r="I249" s="316">
        <v>0</v>
      </c>
      <c r="J249" s="316">
        <f>SUM(I249-H249)</f>
        <v>0</v>
      </c>
      <c r="K249" s="316">
        <v>0</v>
      </c>
      <c r="L249" s="316">
        <v>0</v>
      </c>
      <c r="M249" s="316">
        <f>SUM(L249-K249)</f>
        <v>0</v>
      </c>
      <c r="N249" s="316">
        <v>0</v>
      </c>
      <c r="O249" s="316">
        <v>0</v>
      </c>
      <c r="P249" s="316">
        <v>0</v>
      </c>
      <c r="Q249" s="316"/>
      <c r="R249" s="316"/>
      <c r="S249" s="316">
        <f>SUM(R249-Q249)</f>
        <v>0</v>
      </c>
    </row>
    <row r="250" spans="1:19" s="324" customFormat="1" ht="15">
      <c r="A250" s="315" t="s">
        <v>700</v>
      </c>
      <c r="B250" s="316"/>
      <c r="C250" s="316">
        <v>4400</v>
      </c>
      <c r="D250" s="316">
        <f t="shared" si="63"/>
        <v>4175</v>
      </c>
      <c r="E250" s="316">
        <v>0</v>
      </c>
      <c r="F250" s="316">
        <v>0</v>
      </c>
      <c r="G250" s="316">
        <v>0</v>
      </c>
      <c r="H250" s="316">
        <v>0</v>
      </c>
      <c r="I250" s="316">
        <v>4400</v>
      </c>
      <c r="J250" s="316">
        <v>4175</v>
      </c>
      <c r="K250" s="316">
        <v>0</v>
      </c>
      <c r="L250" s="316">
        <v>0</v>
      </c>
      <c r="M250" s="316">
        <v>0</v>
      </c>
      <c r="N250" s="316">
        <v>0</v>
      </c>
      <c r="O250" s="316">
        <v>0</v>
      </c>
      <c r="P250" s="316">
        <v>0</v>
      </c>
      <c r="Q250" s="316">
        <v>0</v>
      </c>
      <c r="R250" s="316">
        <v>0</v>
      </c>
      <c r="S250" s="316">
        <v>0</v>
      </c>
    </row>
    <row r="251" spans="1:19" s="322" customFormat="1" ht="15">
      <c r="A251" s="315" t="s">
        <v>701</v>
      </c>
      <c r="B251" s="316"/>
      <c r="C251" s="316">
        <v>150000</v>
      </c>
      <c r="D251" s="316">
        <f t="shared" si="63"/>
        <v>0</v>
      </c>
      <c r="E251" s="316">
        <v>0</v>
      </c>
      <c r="F251" s="316">
        <v>0</v>
      </c>
      <c r="G251" s="316">
        <v>0</v>
      </c>
      <c r="H251" s="316">
        <v>0</v>
      </c>
      <c r="I251" s="316">
        <v>0</v>
      </c>
      <c r="J251" s="316">
        <v>0</v>
      </c>
      <c r="K251" s="316">
        <v>0</v>
      </c>
      <c r="L251" s="316">
        <v>0</v>
      </c>
      <c r="M251" s="316">
        <v>0</v>
      </c>
      <c r="N251" s="316">
        <v>0</v>
      </c>
      <c r="O251" s="316">
        <v>0</v>
      </c>
      <c r="P251" s="316">
        <v>0</v>
      </c>
      <c r="Q251" s="316">
        <v>0</v>
      </c>
      <c r="R251" s="316">
        <v>150000</v>
      </c>
      <c r="S251" s="316">
        <v>0</v>
      </c>
    </row>
    <row r="252" spans="1:19" s="322" customFormat="1" ht="15" hidden="1">
      <c r="A252" s="315"/>
      <c r="B252" s="316"/>
      <c r="C252" s="316"/>
      <c r="D252" s="316">
        <f>SUM(C252-B252)</f>
        <v>0</v>
      </c>
      <c r="E252" s="316">
        <v>0</v>
      </c>
      <c r="F252" s="316">
        <v>0</v>
      </c>
      <c r="G252" s="316">
        <f>SUM(F252-E252)</f>
        <v>0</v>
      </c>
      <c r="H252" s="316"/>
      <c r="I252" s="316"/>
      <c r="J252" s="316">
        <f>SUM(I252-H252)</f>
        <v>0</v>
      </c>
      <c r="K252" s="316">
        <v>0</v>
      </c>
      <c r="L252" s="316">
        <v>0</v>
      </c>
      <c r="M252" s="316">
        <f>SUM(L252-K252)</f>
        <v>0</v>
      </c>
      <c r="N252" s="316">
        <v>0</v>
      </c>
      <c r="O252" s="316">
        <v>0</v>
      </c>
      <c r="P252" s="316">
        <f>SUM(O252-N252)</f>
        <v>0</v>
      </c>
      <c r="Q252" s="316">
        <v>0</v>
      </c>
      <c r="R252" s="316">
        <v>0</v>
      </c>
      <c r="S252" s="316">
        <f>SUM(R252-Q252)</f>
        <v>0</v>
      </c>
    </row>
    <row r="253" spans="1:19" s="322" customFormat="1" ht="15" hidden="1">
      <c r="A253" s="315"/>
      <c r="B253" s="316"/>
      <c r="C253" s="316"/>
      <c r="D253" s="316">
        <f>SUM(C253-B253)</f>
        <v>0</v>
      </c>
      <c r="E253" s="316">
        <v>0</v>
      </c>
      <c r="F253" s="316">
        <v>0</v>
      </c>
      <c r="G253" s="316">
        <f>SUM(F253-E253)</f>
        <v>0</v>
      </c>
      <c r="H253" s="316"/>
      <c r="I253" s="316"/>
      <c r="J253" s="316">
        <f>SUM(I253-H253)</f>
        <v>0</v>
      </c>
      <c r="K253" s="316">
        <v>0</v>
      </c>
      <c r="L253" s="316">
        <v>0</v>
      </c>
      <c r="M253" s="316">
        <f>SUM(L253-K253)</f>
        <v>0</v>
      </c>
      <c r="N253" s="316">
        <v>0</v>
      </c>
      <c r="O253" s="316">
        <v>0</v>
      </c>
      <c r="P253" s="316">
        <f>SUM(O253-N253)</f>
        <v>0</v>
      </c>
      <c r="Q253" s="316">
        <v>0</v>
      </c>
      <c r="R253" s="316">
        <v>0</v>
      </c>
      <c r="S253" s="316">
        <f>SUM(R253-Q253)</f>
        <v>0</v>
      </c>
    </row>
    <row r="254" spans="1:19" s="322" customFormat="1" ht="15" hidden="1">
      <c r="A254" s="315"/>
      <c r="B254" s="316"/>
      <c r="C254" s="316"/>
      <c r="D254" s="316">
        <f>SUM(C254-B254)</f>
        <v>0</v>
      </c>
      <c r="E254" s="316">
        <v>0</v>
      </c>
      <c r="F254" s="316">
        <v>0</v>
      </c>
      <c r="G254" s="316">
        <f>SUM(F254-E254)</f>
        <v>0</v>
      </c>
      <c r="H254" s="316">
        <v>0</v>
      </c>
      <c r="I254" s="316">
        <v>0</v>
      </c>
      <c r="J254" s="316">
        <f>SUM(I254-H254)</f>
        <v>0</v>
      </c>
      <c r="K254" s="316"/>
      <c r="L254" s="316"/>
      <c r="M254" s="316">
        <f>SUM(L254-K254)</f>
        <v>0</v>
      </c>
      <c r="N254" s="316">
        <v>0</v>
      </c>
      <c r="O254" s="316">
        <v>0</v>
      </c>
      <c r="P254" s="316">
        <f>SUM(O254-N254)</f>
        <v>0</v>
      </c>
      <c r="Q254" s="316">
        <v>0</v>
      </c>
      <c r="R254" s="316">
        <v>0</v>
      </c>
      <c r="S254" s="316">
        <f>SUM(R254-Q254)</f>
        <v>0</v>
      </c>
    </row>
    <row r="255" spans="1:19" s="323" customFormat="1" ht="15" hidden="1">
      <c r="A255" s="314" t="s">
        <v>702</v>
      </c>
      <c r="B255" s="321">
        <f aca="true" t="shared" si="65" ref="B255:S255">SUM(B256)</f>
        <v>0</v>
      </c>
      <c r="C255" s="321">
        <f t="shared" si="65"/>
        <v>0</v>
      </c>
      <c r="D255" s="321">
        <f t="shared" si="65"/>
        <v>0</v>
      </c>
      <c r="E255" s="321">
        <f t="shared" si="65"/>
        <v>0</v>
      </c>
      <c r="F255" s="321">
        <f t="shared" si="65"/>
        <v>0</v>
      </c>
      <c r="G255" s="321">
        <f t="shared" si="65"/>
        <v>0</v>
      </c>
      <c r="H255" s="321">
        <f t="shared" si="65"/>
        <v>0</v>
      </c>
      <c r="I255" s="321">
        <f t="shared" si="65"/>
        <v>0</v>
      </c>
      <c r="J255" s="321">
        <f t="shared" si="65"/>
        <v>0</v>
      </c>
      <c r="K255" s="321">
        <f t="shared" si="65"/>
        <v>0</v>
      </c>
      <c r="L255" s="321">
        <f t="shared" si="65"/>
        <v>0</v>
      </c>
      <c r="M255" s="321">
        <f t="shared" si="65"/>
        <v>0</v>
      </c>
      <c r="N255" s="321">
        <f t="shared" si="65"/>
        <v>0</v>
      </c>
      <c r="O255" s="321">
        <f t="shared" si="65"/>
        <v>0</v>
      </c>
      <c r="P255" s="321">
        <f t="shared" si="65"/>
        <v>0</v>
      </c>
      <c r="Q255" s="321">
        <f t="shared" si="65"/>
        <v>0</v>
      </c>
      <c r="R255" s="321">
        <f t="shared" si="65"/>
        <v>0</v>
      </c>
      <c r="S255" s="321">
        <f t="shared" si="65"/>
        <v>0</v>
      </c>
    </row>
    <row r="256" spans="1:19" s="322" customFormat="1" ht="15" hidden="1">
      <c r="A256" s="315"/>
      <c r="B256" s="316"/>
      <c r="C256" s="316"/>
      <c r="D256" s="316">
        <f>SUM(C256-B256)</f>
        <v>0</v>
      </c>
      <c r="E256" s="316">
        <v>0</v>
      </c>
      <c r="F256" s="316">
        <v>0</v>
      </c>
      <c r="G256" s="316">
        <f>SUM(F256-E256)</f>
        <v>0</v>
      </c>
      <c r="H256" s="316">
        <v>0</v>
      </c>
      <c r="I256" s="316">
        <v>0</v>
      </c>
      <c r="J256" s="316">
        <f>SUM(I256-H256)</f>
        <v>0</v>
      </c>
      <c r="K256" s="316"/>
      <c r="L256" s="316"/>
      <c r="M256" s="316">
        <f>SUM(L256-K256)</f>
        <v>0</v>
      </c>
      <c r="N256" s="316">
        <v>0</v>
      </c>
      <c r="O256" s="316">
        <v>0</v>
      </c>
      <c r="P256" s="316">
        <f>SUM(O256-N256)</f>
        <v>0</v>
      </c>
      <c r="Q256" s="316">
        <v>0</v>
      </c>
      <c r="R256" s="316">
        <v>0</v>
      </c>
      <c r="S256" s="316">
        <f>SUM(R256-Q256)</f>
        <v>0</v>
      </c>
    </row>
    <row r="257" spans="1:19" s="322" customFormat="1" ht="15">
      <c r="A257" s="314" t="s">
        <v>703</v>
      </c>
      <c r="B257" s="312" t="e">
        <f aca="true" t="shared" si="66" ref="B257:D260">SUM(E257,H257,K257,N257,Q257)</f>
        <v>#REF!</v>
      </c>
      <c r="C257" s="312">
        <f t="shared" si="66"/>
        <v>107934</v>
      </c>
      <c r="D257" s="312">
        <f t="shared" si="66"/>
        <v>46982</v>
      </c>
      <c r="E257" s="321" t="e">
        <f aca="true" t="shared" si="67" ref="E257:S257">SUM(E258,E273)</f>
        <v>#REF!</v>
      </c>
      <c r="F257" s="321">
        <f t="shared" si="67"/>
        <v>0</v>
      </c>
      <c r="G257" s="321">
        <f t="shared" si="67"/>
        <v>0</v>
      </c>
      <c r="H257" s="321">
        <f t="shared" si="67"/>
        <v>0</v>
      </c>
      <c r="I257" s="321">
        <f t="shared" si="67"/>
        <v>21834</v>
      </c>
      <c r="J257" s="321">
        <f t="shared" si="67"/>
        <v>19160</v>
      </c>
      <c r="K257" s="321">
        <f t="shared" si="67"/>
        <v>0</v>
      </c>
      <c r="L257" s="321">
        <f t="shared" si="67"/>
        <v>28600</v>
      </c>
      <c r="M257" s="321">
        <f t="shared" si="67"/>
        <v>27822</v>
      </c>
      <c r="N257" s="321">
        <f t="shared" si="67"/>
        <v>0</v>
      </c>
      <c r="O257" s="321">
        <f t="shared" si="67"/>
        <v>0</v>
      </c>
      <c r="P257" s="321">
        <f t="shared" si="67"/>
        <v>0</v>
      </c>
      <c r="Q257" s="321">
        <f t="shared" si="67"/>
        <v>0</v>
      </c>
      <c r="R257" s="321">
        <f t="shared" si="67"/>
        <v>57500</v>
      </c>
      <c r="S257" s="321">
        <f t="shared" si="67"/>
        <v>0</v>
      </c>
    </row>
    <row r="258" spans="1:19" s="322" customFormat="1" ht="15">
      <c r="A258" s="314" t="s">
        <v>704</v>
      </c>
      <c r="B258" s="312" t="e">
        <f t="shared" si="66"/>
        <v>#REF!</v>
      </c>
      <c r="C258" s="312">
        <f t="shared" si="66"/>
        <v>87934</v>
      </c>
      <c r="D258" s="312">
        <f t="shared" si="66"/>
        <v>26983</v>
      </c>
      <c r="E258" s="321" t="e">
        <f aca="true" t="shared" si="68" ref="E258:S258">SUM(E259,E263)</f>
        <v>#REF!</v>
      </c>
      <c r="F258" s="321">
        <f t="shared" si="68"/>
        <v>0</v>
      </c>
      <c r="G258" s="321">
        <f t="shared" si="68"/>
        <v>0</v>
      </c>
      <c r="H258" s="321">
        <f t="shared" si="68"/>
        <v>0</v>
      </c>
      <c r="I258" s="321">
        <f t="shared" si="68"/>
        <v>21834</v>
      </c>
      <c r="J258" s="321">
        <f t="shared" si="68"/>
        <v>19160</v>
      </c>
      <c r="K258" s="321">
        <f t="shared" si="68"/>
        <v>0</v>
      </c>
      <c r="L258" s="321">
        <f t="shared" si="68"/>
        <v>8600</v>
      </c>
      <c r="M258" s="321">
        <f t="shared" si="68"/>
        <v>7823</v>
      </c>
      <c r="N258" s="321">
        <f t="shared" si="68"/>
        <v>0</v>
      </c>
      <c r="O258" s="321">
        <f t="shared" si="68"/>
        <v>0</v>
      </c>
      <c r="P258" s="321">
        <f t="shared" si="68"/>
        <v>0</v>
      </c>
      <c r="Q258" s="321">
        <f t="shared" si="68"/>
        <v>0</v>
      </c>
      <c r="R258" s="321">
        <f t="shared" si="68"/>
        <v>57500</v>
      </c>
      <c r="S258" s="321">
        <f t="shared" si="68"/>
        <v>0</v>
      </c>
    </row>
    <row r="259" spans="1:19" s="322" customFormat="1" ht="15">
      <c r="A259" s="314" t="s">
        <v>705</v>
      </c>
      <c r="B259" s="312" t="e">
        <f t="shared" si="66"/>
        <v>#REF!</v>
      </c>
      <c r="C259" s="312">
        <f t="shared" si="66"/>
        <v>6984</v>
      </c>
      <c r="D259" s="316">
        <f t="shared" si="66"/>
        <v>5400</v>
      </c>
      <c r="E259" s="312" t="e">
        <f>SUM(H259,K259,N259,Q259,#REF!)</f>
        <v>#REF!</v>
      </c>
      <c r="F259" s="321">
        <f aca="true" t="shared" si="69" ref="F259:S259">SUM(F260)</f>
        <v>0</v>
      </c>
      <c r="G259" s="321">
        <f t="shared" si="69"/>
        <v>0</v>
      </c>
      <c r="H259" s="321">
        <f t="shared" si="69"/>
        <v>0</v>
      </c>
      <c r="I259" s="321">
        <f t="shared" si="69"/>
        <v>6984</v>
      </c>
      <c r="J259" s="321">
        <f t="shared" si="69"/>
        <v>5400</v>
      </c>
      <c r="K259" s="321">
        <f t="shared" si="69"/>
        <v>0</v>
      </c>
      <c r="L259" s="321">
        <f t="shared" si="69"/>
        <v>0</v>
      </c>
      <c r="M259" s="321">
        <f t="shared" si="69"/>
        <v>0</v>
      </c>
      <c r="N259" s="321">
        <f t="shared" si="69"/>
        <v>0</v>
      </c>
      <c r="O259" s="321">
        <f t="shared" si="69"/>
        <v>0</v>
      </c>
      <c r="P259" s="321">
        <f t="shared" si="69"/>
        <v>0</v>
      </c>
      <c r="Q259" s="321">
        <f t="shared" si="69"/>
        <v>0</v>
      </c>
      <c r="R259" s="321">
        <f t="shared" si="69"/>
        <v>0</v>
      </c>
      <c r="S259" s="321">
        <f t="shared" si="69"/>
        <v>0</v>
      </c>
    </row>
    <row r="260" spans="1:19" s="322" customFormat="1" ht="15">
      <c r="A260" s="314" t="s">
        <v>706</v>
      </c>
      <c r="B260" s="312">
        <f t="shared" si="66"/>
        <v>0</v>
      </c>
      <c r="C260" s="312">
        <f t="shared" si="66"/>
        <v>6984</v>
      </c>
      <c r="D260" s="312">
        <f t="shared" si="66"/>
        <v>5400</v>
      </c>
      <c r="E260" s="321">
        <f aca="true" t="shared" si="70" ref="E260:S260">SUM(E261,E262)</f>
        <v>0</v>
      </c>
      <c r="F260" s="321">
        <f t="shared" si="70"/>
        <v>0</v>
      </c>
      <c r="G260" s="321">
        <f t="shared" si="70"/>
        <v>0</v>
      </c>
      <c r="H260" s="321">
        <f t="shared" si="70"/>
        <v>0</v>
      </c>
      <c r="I260" s="321">
        <f t="shared" si="70"/>
        <v>6984</v>
      </c>
      <c r="J260" s="321">
        <f t="shared" si="70"/>
        <v>5400</v>
      </c>
      <c r="K260" s="321">
        <f t="shared" si="70"/>
        <v>0</v>
      </c>
      <c r="L260" s="321">
        <f t="shared" si="70"/>
        <v>0</v>
      </c>
      <c r="M260" s="321">
        <f t="shared" si="70"/>
        <v>0</v>
      </c>
      <c r="N260" s="321">
        <f t="shared" si="70"/>
        <v>0</v>
      </c>
      <c r="O260" s="321">
        <f t="shared" si="70"/>
        <v>0</v>
      </c>
      <c r="P260" s="321">
        <f t="shared" si="70"/>
        <v>0</v>
      </c>
      <c r="Q260" s="321">
        <f t="shared" si="70"/>
        <v>0</v>
      </c>
      <c r="R260" s="321">
        <f t="shared" si="70"/>
        <v>0</v>
      </c>
      <c r="S260" s="321">
        <f t="shared" si="70"/>
        <v>0</v>
      </c>
    </row>
    <row r="261" spans="1:19" s="322" customFormat="1" ht="15">
      <c r="A261" s="315" t="s">
        <v>707</v>
      </c>
      <c r="B261" s="316"/>
      <c r="C261" s="316">
        <v>6984</v>
      </c>
      <c r="D261" s="316">
        <f>SUM(G261,J261,M261,P261,S261)</f>
        <v>5400</v>
      </c>
      <c r="E261" s="316">
        <v>0</v>
      </c>
      <c r="F261" s="316">
        <v>0</v>
      </c>
      <c r="G261" s="316">
        <v>0</v>
      </c>
      <c r="H261" s="316">
        <v>0</v>
      </c>
      <c r="I261" s="316">
        <v>6984</v>
      </c>
      <c r="J261" s="316">
        <v>5400</v>
      </c>
      <c r="K261" s="316">
        <v>0</v>
      </c>
      <c r="L261" s="316">
        <v>0</v>
      </c>
      <c r="M261" s="316">
        <v>0</v>
      </c>
      <c r="N261" s="316">
        <v>0</v>
      </c>
      <c r="O261" s="316">
        <v>0</v>
      </c>
      <c r="P261" s="316">
        <v>0</v>
      </c>
      <c r="Q261" s="316">
        <v>0</v>
      </c>
      <c r="R261" s="316">
        <v>0</v>
      </c>
      <c r="S261" s="316">
        <v>0</v>
      </c>
    </row>
    <row r="262" spans="1:19" s="322" customFormat="1" ht="15" hidden="1">
      <c r="A262" s="315"/>
      <c r="B262" s="316"/>
      <c r="C262" s="316"/>
      <c r="D262" s="316">
        <f>SUM(C262-B262)</f>
        <v>0</v>
      </c>
      <c r="E262" s="316">
        <v>0</v>
      </c>
      <c r="F262" s="316">
        <v>0</v>
      </c>
      <c r="G262" s="316">
        <f>SUM(F262-E262)</f>
        <v>0</v>
      </c>
      <c r="H262" s="316">
        <v>0</v>
      </c>
      <c r="I262" s="316">
        <v>0</v>
      </c>
      <c r="J262" s="316">
        <f>SUM(I262-H262)</f>
        <v>0</v>
      </c>
      <c r="K262" s="316"/>
      <c r="L262" s="316"/>
      <c r="M262" s="316">
        <f>SUM(L262-K262)</f>
        <v>0</v>
      </c>
      <c r="N262" s="316">
        <v>0</v>
      </c>
      <c r="O262" s="316">
        <v>0</v>
      </c>
      <c r="P262" s="316">
        <f>SUM(O262-N262)</f>
        <v>0</v>
      </c>
      <c r="Q262" s="316">
        <v>0</v>
      </c>
      <c r="R262" s="316">
        <v>0</v>
      </c>
      <c r="S262" s="316">
        <f>SUM(R262-Q262)</f>
        <v>0</v>
      </c>
    </row>
    <row r="263" spans="1:19" s="322" customFormat="1" ht="15">
      <c r="A263" s="314" t="s">
        <v>708</v>
      </c>
      <c r="B263" s="312">
        <f>SUM(E263,H263,K263,N263,Q263)</f>
        <v>0</v>
      </c>
      <c r="C263" s="312">
        <f>SUM(F263,I263,L263,O263,R263)</f>
        <v>80950</v>
      </c>
      <c r="D263" s="312">
        <f>SUM(G263,J263,M263,P263,S263)</f>
        <v>21583</v>
      </c>
      <c r="E263" s="321">
        <f aca="true" t="shared" si="71" ref="E263:S263">SUM(E264,E265,E266,E267,E268,E269,E270,E271,E272)</f>
        <v>0</v>
      </c>
      <c r="F263" s="321">
        <f t="shared" si="71"/>
        <v>0</v>
      </c>
      <c r="G263" s="321">
        <f t="shared" si="71"/>
        <v>0</v>
      </c>
      <c r="H263" s="321">
        <f t="shared" si="71"/>
        <v>0</v>
      </c>
      <c r="I263" s="321">
        <f t="shared" si="71"/>
        <v>14850</v>
      </c>
      <c r="J263" s="321">
        <f t="shared" si="71"/>
        <v>13760</v>
      </c>
      <c r="K263" s="321">
        <f t="shared" si="71"/>
        <v>0</v>
      </c>
      <c r="L263" s="321">
        <f t="shared" si="71"/>
        <v>8600</v>
      </c>
      <c r="M263" s="321">
        <f t="shared" si="71"/>
        <v>7823</v>
      </c>
      <c r="N263" s="321">
        <f t="shared" si="71"/>
        <v>0</v>
      </c>
      <c r="O263" s="321">
        <f t="shared" si="71"/>
        <v>0</v>
      </c>
      <c r="P263" s="321">
        <f t="shared" si="71"/>
        <v>0</v>
      </c>
      <c r="Q263" s="321">
        <f t="shared" si="71"/>
        <v>0</v>
      </c>
      <c r="R263" s="321">
        <f t="shared" si="71"/>
        <v>57500</v>
      </c>
      <c r="S263" s="321">
        <f t="shared" si="71"/>
        <v>0</v>
      </c>
    </row>
    <row r="264" spans="1:19" s="322" customFormat="1" ht="15">
      <c r="A264" s="315" t="s">
        <v>709</v>
      </c>
      <c r="B264" s="316"/>
      <c r="C264" s="316">
        <v>350</v>
      </c>
      <c r="D264" s="316">
        <f aca="true" t="shared" si="72" ref="D264:D269">SUM(G264,J264,M264,P264,S264)</f>
        <v>263</v>
      </c>
      <c r="E264" s="317">
        <v>0</v>
      </c>
      <c r="F264" s="316">
        <v>0</v>
      </c>
      <c r="G264" s="316">
        <v>0</v>
      </c>
      <c r="H264" s="317">
        <v>0</v>
      </c>
      <c r="I264" s="316">
        <v>0</v>
      </c>
      <c r="J264" s="316">
        <v>0</v>
      </c>
      <c r="K264" s="317">
        <v>0</v>
      </c>
      <c r="L264" s="316">
        <v>350</v>
      </c>
      <c r="M264" s="318">
        <v>263</v>
      </c>
      <c r="N264" s="317">
        <v>0</v>
      </c>
      <c r="O264" s="316">
        <v>0</v>
      </c>
      <c r="P264" s="316">
        <v>0</v>
      </c>
      <c r="Q264" s="317">
        <v>0</v>
      </c>
      <c r="R264" s="316">
        <v>0</v>
      </c>
      <c r="S264" s="316">
        <v>0</v>
      </c>
    </row>
    <row r="265" spans="1:19" s="322" customFormat="1" ht="15">
      <c r="A265" s="315" t="s">
        <v>710</v>
      </c>
      <c r="B265" s="316"/>
      <c r="C265" s="316">
        <v>6000</v>
      </c>
      <c r="D265" s="316">
        <f t="shared" si="72"/>
        <v>0</v>
      </c>
      <c r="E265" s="317">
        <v>0</v>
      </c>
      <c r="F265" s="316">
        <v>0</v>
      </c>
      <c r="G265" s="316">
        <v>0</v>
      </c>
      <c r="H265" s="317">
        <v>0</v>
      </c>
      <c r="I265" s="316">
        <v>0</v>
      </c>
      <c r="J265" s="316">
        <v>0</v>
      </c>
      <c r="K265" s="317">
        <v>0</v>
      </c>
      <c r="L265" s="316">
        <v>0</v>
      </c>
      <c r="M265" s="316">
        <v>0</v>
      </c>
      <c r="N265" s="317">
        <v>0</v>
      </c>
      <c r="O265" s="316">
        <v>0</v>
      </c>
      <c r="P265" s="316">
        <v>0</v>
      </c>
      <c r="Q265" s="317">
        <v>0</v>
      </c>
      <c r="R265" s="316">
        <v>6000</v>
      </c>
      <c r="S265" s="318">
        <v>0</v>
      </c>
    </row>
    <row r="266" spans="1:19" s="322" customFormat="1" ht="15">
      <c r="A266" s="315" t="s">
        <v>711</v>
      </c>
      <c r="B266" s="316"/>
      <c r="C266" s="316">
        <v>45000</v>
      </c>
      <c r="D266" s="316">
        <f t="shared" si="72"/>
        <v>10520</v>
      </c>
      <c r="E266" s="317">
        <v>0</v>
      </c>
      <c r="F266" s="316">
        <v>0</v>
      </c>
      <c r="G266" s="316">
        <v>0</v>
      </c>
      <c r="H266" s="317">
        <v>0</v>
      </c>
      <c r="I266" s="316">
        <v>11400</v>
      </c>
      <c r="J266" s="318">
        <v>10520</v>
      </c>
      <c r="K266" s="317">
        <v>0</v>
      </c>
      <c r="L266" s="316">
        <v>0</v>
      </c>
      <c r="M266" s="316">
        <v>0</v>
      </c>
      <c r="N266" s="317">
        <v>0</v>
      </c>
      <c r="O266" s="316">
        <v>0</v>
      </c>
      <c r="P266" s="316">
        <v>0</v>
      </c>
      <c r="Q266" s="317">
        <v>0</v>
      </c>
      <c r="R266" s="316">
        <v>33600</v>
      </c>
      <c r="S266" s="318">
        <v>0</v>
      </c>
    </row>
    <row r="267" spans="1:19" s="322" customFormat="1" ht="15">
      <c r="A267" s="315" t="s">
        <v>712</v>
      </c>
      <c r="B267" s="316"/>
      <c r="C267" s="316">
        <v>5000</v>
      </c>
      <c r="D267" s="316">
        <f t="shared" si="72"/>
        <v>0</v>
      </c>
      <c r="E267" s="317">
        <v>0</v>
      </c>
      <c r="F267" s="316">
        <v>0</v>
      </c>
      <c r="G267" s="316">
        <v>0</v>
      </c>
      <c r="H267" s="317">
        <v>0</v>
      </c>
      <c r="I267" s="316">
        <v>0</v>
      </c>
      <c r="J267" s="316">
        <v>0</v>
      </c>
      <c r="K267" s="317">
        <v>0</v>
      </c>
      <c r="L267" s="316">
        <v>0</v>
      </c>
      <c r="M267" s="316">
        <v>0</v>
      </c>
      <c r="N267" s="317">
        <v>0</v>
      </c>
      <c r="O267" s="316">
        <v>0</v>
      </c>
      <c r="P267" s="316">
        <v>0</v>
      </c>
      <c r="Q267" s="317">
        <v>0</v>
      </c>
      <c r="R267" s="316">
        <v>5000</v>
      </c>
      <c r="S267" s="318">
        <v>0</v>
      </c>
    </row>
    <row r="268" spans="1:19" s="322" customFormat="1" ht="15">
      <c r="A268" s="315" t="s">
        <v>713</v>
      </c>
      <c r="B268" s="316"/>
      <c r="C268" s="316">
        <v>12900</v>
      </c>
      <c r="D268" s="316">
        <f t="shared" si="72"/>
        <v>0</v>
      </c>
      <c r="E268" s="317">
        <v>0</v>
      </c>
      <c r="F268" s="316">
        <v>0</v>
      </c>
      <c r="G268" s="316">
        <v>0</v>
      </c>
      <c r="H268" s="317">
        <v>0</v>
      </c>
      <c r="I268" s="316">
        <v>0</v>
      </c>
      <c r="J268" s="316">
        <v>0</v>
      </c>
      <c r="K268" s="317">
        <v>0</v>
      </c>
      <c r="L268" s="316">
        <v>0</v>
      </c>
      <c r="M268" s="316">
        <v>0</v>
      </c>
      <c r="N268" s="317">
        <v>0</v>
      </c>
      <c r="O268" s="316">
        <v>0</v>
      </c>
      <c r="P268" s="316">
        <v>0</v>
      </c>
      <c r="Q268" s="317">
        <v>0</v>
      </c>
      <c r="R268" s="316">
        <v>12900</v>
      </c>
      <c r="S268" s="318">
        <v>0</v>
      </c>
    </row>
    <row r="269" spans="1:19" s="322" customFormat="1" ht="15">
      <c r="A269" s="315" t="s">
        <v>714</v>
      </c>
      <c r="B269" s="316"/>
      <c r="C269" s="316">
        <v>11700</v>
      </c>
      <c r="D269" s="316">
        <f t="shared" si="72"/>
        <v>10800</v>
      </c>
      <c r="E269" s="317">
        <v>0</v>
      </c>
      <c r="F269" s="316">
        <v>0</v>
      </c>
      <c r="G269" s="316">
        <v>0</v>
      </c>
      <c r="H269" s="317">
        <v>0</v>
      </c>
      <c r="I269" s="316">
        <v>3450</v>
      </c>
      <c r="J269" s="318">
        <v>3240</v>
      </c>
      <c r="K269" s="317">
        <v>0</v>
      </c>
      <c r="L269" s="316">
        <v>8250</v>
      </c>
      <c r="M269" s="318">
        <v>7560</v>
      </c>
      <c r="N269" s="317">
        <v>0</v>
      </c>
      <c r="O269" s="316">
        <v>0</v>
      </c>
      <c r="P269" s="316">
        <v>0</v>
      </c>
      <c r="Q269" s="317">
        <v>0</v>
      </c>
      <c r="R269" s="316">
        <v>0</v>
      </c>
      <c r="S269" s="316">
        <v>0</v>
      </c>
    </row>
    <row r="270" spans="1:19" s="322" customFormat="1" ht="15" hidden="1">
      <c r="A270" s="315"/>
      <c r="B270" s="316"/>
      <c r="C270" s="316"/>
      <c r="D270" s="316">
        <f>SUM(C270-B270)</f>
        <v>0</v>
      </c>
      <c r="E270" s="317">
        <v>0</v>
      </c>
      <c r="F270" s="316">
        <v>0</v>
      </c>
      <c r="G270" s="318">
        <f>SUM(F270-E270)</f>
        <v>0</v>
      </c>
      <c r="H270" s="317">
        <v>0</v>
      </c>
      <c r="I270" s="316">
        <v>0</v>
      </c>
      <c r="J270" s="318">
        <f>SUM(I270-H270)</f>
        <v>0</v>
      </c>
      <c r="K270" s="317"/>
      <c r="L270" s="316"/>
      <c r="M270" s="318">
        <f>SUM(L270-K270)</f>
        <v>0</v>
      </c>
      <c r="N270" s="317">
        <v>0</v>
      </c>
      <c r="O270" s="316">
        <v>0</v>
      </c>
      <c r="P270" s="318">
        <f>SUM(O270-N270)</f>
        <v>0</v>
      </c>
      <c r="Q270" s="317"/>
      <c r="R270" s="316"/>
      <c r="S270" s="318">
        <f>SUM(R270-Q270)</f>
        <v>0</v>
      </c>
    </row>
    <row r="271" spans="1:19" s="322" customFormat="1" ht="15" hidden="1">
      <c r="A271" s="315"/>
      <c r="B271" s="316"/>
      <c r="C271" s="316"/>
      <c r="D271" s="316">
        <f>SUM(C271-B271)</f>
        <v>0</v>
      </c>
      <c r="E271" s="317">
        <v>0</v>
      </c>
      <c r="F271" s="316">
        <v>0</v>
      </c>
      <c r="G271" s="318">
        <f>SUM(F271-E271)</f>
        <v>0</v>
      </c>
      <c r="H271" s="317">
        <v>0</v>
      </c>
      <c r="I271" s="316">
        <v>0</v>
      </c>
      <c r="J271" s="318">
        <f>SUM(I271-H271)</f>
        <v>0</v>
      </c>
      <c r="K271" s="317"/>
      <c r="L271" s="316"/>
      <c r="M271" s="318">
        <f>SUM(L271-K271)</f>
        <v>0</v>
      </c>
      <c r="N271" s="317">
        <v>0</v>
      </c>
      <c r="O271" s="316">
        <v>0</v>
      </c>
      <c r="P271" s="318">
        <f>SUM(O271-N271)</f>
        <v>0</v>
      </c>
      <c r="Q271" s="317">
        <v>0</v>
      </c>
      <c r="R271" s="316">
        <v>0</v>
      </c>
      <c r="S271" s="318">
        <f>SUM(R271-Q271)</f>
        <v>0</v>
      </c>
    </row>
    <row r="272" spans="1:19" s="322" customFormat="1" ht="15" hidden="1">
      <c r="A272" s="315"/>
      <c r="B272" s="316">
        <v>0</v>
      </c>
      <c r="C272" s="316">
        <v>0</v>
      </c>
      <c r="D272" s="316">
        <f>SUM(C272-B272)</f>
        <v>0</v>
      </c>
      <c r="E272" s="317">
        <v>0</v>
      </c>
      <c r="F272" s="316">
        <v>0</v>
      </c>
      <c r="G272" s="318">
        <f>SUM(F272-E272)</f>
        <v>0</v>
      </c>
      <c r="H272" s="317">
        <v>0</v>
      </c>
      <c r="I272" s="316">
        <v>0</v>
      </c>
      <c r="J272" s="318">
        <f>SUM(I272-H272)</f>
        <v>0</v>
      </c>
      <c r="K272" s="317">
        <v>0</v>
      </c>
      <c r="L272" s="316">
        <v>0</v>
      </c>
      <c r="M272" s="318">
        <f>SUM(L272-K272)</f>
        <v>0</v>
      </c>
      <c r="N272" s="317">
        <v>0</v>
      </c>
      <c r="O272" s="316">
        <v>0</v>
      </c>
      <c r="P272" s="318">
        <f>SUM(O272-N272)</f>
        <v>0</v>
      </c>
      <c r="Q272" s="317">
        <v>0</v>
      </c>
      <c r="R272" s="316">
        <v>0</v>
      </c>
      <c r="S272" s="318">
        <f>SUM(R272-Q272)</f>
        <v>0</v>
      </c>
    </row>
    <row r="273" spans="1:19" s="322" customFormat="1" ht="15">
      <c r="A273" s="314" t="s">
        <v>532</v>
      </c>
      <c r="B273" s="312">
        <f aca="true" t="shared" si="73" ref="B273:D274">SUM(E273,H273,K273,N273,Q273)</f>
        <v>0</v>
      </c>
      <c r="C273" s="312">
        <f t="shared" si="73"/>
        <v>20000</v>
      </c>
      <c r="D273" s="312">
        <f t="shared" si="73"/>
        <v>19999</v>
      </c>
      <c r="E273" s="321">
        <f aca="true" t="shared" si="74" ref="E273:S274">SUM(E274)</f>
        <v>0</v>
      </c>
      <c r="F273" s="321">
        <f t="shared" si="74"/>
        <v>0</v>
      </c>
      <c r="G273" s="321">
        <f t="shared" si="74"/>
        <v>0</v>
      </c>
      <c r="H273" s="321">
        <f t="shared" si="74"/>
        <v>0</v>
      </c>
      <c r="I273" s="321">
        <f t="shared" si="74"/>
        <v>0</v>
      </c>
      <c r="J273" s="321">
        <f t="shared" si="74"/>
        <v>0</v>
      </c>
      <c r="K273" s="321">
        <f t="shared" si="74"/>
        <v>0</v>
      </c>
      <c r="L273" s="321">
        <f t="shared" si="74"/>
        <v>20000</v>
      </c>
      <c r="M273" s="321">
        <f t="shared" si="74"/>
        <v>19999</v>
      </c>
      <c r="N273" s="321">
        <f t="shared" si="74"/>
        <v>0</v>
      </c>
      <c r="O273" s="321">
        <f t="shared" si="74"/>
        <v>0</v>
      </c>
      <c r="P273" s="321">
        <f t="shared" si="74"/>
        <v>0</v>
      </c>
      <c r="Q273" s="321">
        <f t="shared" si="74"/>
        <v>0</v>
      </c>
      <c r="R273" s="321">
        <f t="shared" si="74"/>
        <v>0</v>
      </c>
      <c r="S273" s="321">
        <f t="shared" si="74"/>
        <v>0</v>
      </c>
    </row>
    <row r="274" spans="1:19" s="323" customFormat="1" ht="15">
      <c r="A274" s="314" t="s">
        <v>708</v>
      </c>
      <c r="B274" s="312">
        <f t="shared" si="73"/>
        <v>0</v>
      </c>
      <c r="C274" s="312">
        <f t="shared" si="73"/>
        <v>20000</v>
      </c>
      <c r="D274" s="312">
        <f t="shared" si="73"/>
        <v>19999</v>
      </c>
      <c r="E274" s="321">
        <f t="shared" si="74"/>
        <v>0</v>
      </c>
      <c r="F274" s="321">
        <f t="shared" si="74"/>
        <v>0</v>
      </c>
      <c r="G274" s="321">
        <f t="shared" si="74"/>
        <v>0</v>
      </c>
      <c r="H274" s="321">
        <f t="shared" si="74"/>
        <v>0</v>
      </c>
      <c r="I274" s="321">
        <f t="shared" si="74"/>
        <v>0</v>
      </c>
      <c r="J274" s="321">
        <f t="shared" si="74"/>
        <v>0</v>
      </c>
      <c r="K274" s="321">
        <f t="shared" si="74"/>
        <v>0</v>
      </c>
      <c r="L274" s="321">
        <f t="shared" si="74"/>
        <v>20000</v>
      </c>
      <c r="M274" s="321">
        <f t="shared" si="74"/>
        <v>19999</v>
      </c>
      <c r="N274" s="321">
        <f t="shared" si="74"/>
        <v>0</v>
      </c>
      <c r="O274" s="321">
        <f t="shared" si="74"/>
        <v>0</v>
      </c>
      <c r="P274" s="321">
        <f t="shared" si="74"/>
        <v>0</v>
      </c>
      <c r="Q274" s="321">
        <f t="shared" si="74"/>
        <v>0</v>
      </c>
      <c r="R274" s="321">
        <f t="shared" si="74"/>
        <v>0</v>
      </c>
      <c r="S274" s="321">
        <f t="shared" si="74"/>
        <v>0</v>
      </c>
    </row>
    <row r="275" spans="1:19" s="322" customFormat="1" ht="15">
      <c r="A275" s="320" t="s">
        <v>579</v>
      </c>
      <c r="B275" s="316"/>
      <c r="C275" s="316">
        <v>20000</v>
      </c>
      <c r="D275" s="316">
        <f aca="true" t="shared" si="75" ref="D275:D288">SUM(G275,J275,M275,P275,S275)</f>
        <v>19999</v>
      </c>
      <c r="E275" s="317">
        <v>0</v>
      </c>
      <c r="F275" s="316">
        <v>0</v>
      </c>
      <c r="G275" s="316">
        <v>0</v>
      </c>
      <c r="H275" s="317">
        <v>0</v>
      </c>
      <c r="I275" s="316">
        <v>0</v>
      </c>
      <c r="J275" s="316">
        <v>0</v>
      </c>
      <c r="K275" s="317">
        <v>0</v>
      </c>
      <c r="L275" s="316">
        <v>20000</v>
      </c>
      <c r="M275" s="318">
        <v>19999</v>
      </c>
      <c r="N275" s="317">
        <v>0</v>
      </c>
      <c r="O275" s="316">
        <v>0</v>
      </c>
      <c r="P275" s="316">
        <v>0</v>
      </c>
      <c r="Q275" s="317">
        <v>0</v>
      </c>
      <c r="R275" s="316">
        <v>0</v>
      </c>
      <c r="S275" s="316">
        <v>0</v>
      </c>
    </row>
    <row r="276" spans="1:19" s="322" customFormat="1" ht="15">
      <c r="A276" s="314" t="s">
        <v>715</v>
      </c>
      <c r="B276" s="312">
        <f aca="true" t="shared" si="76" ref="B276:C278">SUM(E276,H276,K276,N276,Q276)</f>
        <v>0</v>
      </c>
      <c r="C276" s="312">
        <f t="shared" si="76"/>
        <v>741500</v>
      </c>
      <c r="D276" s="312">
        <f t="shared" si="75"/>
        <v>681067</v>
      </c>
      <c r="E276" s="321">
        <f aca="true" t="shared" si="77" ref="E276:S276">SUM(E277,E286)</f>
        <v>0</v>
      </c>
      <c r="F276" s="321">
        <f t="shared" si="77"/>
        <v>477500</v>
      </c>
      <c r="G276" s="321">
        <f t="shared" si="77"/>
        <v>477500</v>
      </c>
      <c r="H276" s="321">
        <f t="shared" si="77"/>
        <v>0</v>
      </c>
      <c r="I276" s="321">
        <f t="shared" si="77"/>
        <v>179000</v>
      </c>
      <c r="J276" s="321">
        <f t="shared" si="77"/>
        <v>168567</v>
      </c>
      <c r="K276" s="321">
        <f t="shared" si="77"/>
        <v>0</v>
      </c>
      <c r="L276" s="321">
        <f t="shared" si="77"/>
        <v>35000</v>
      </c>
      <c r="M276" s="321">
        <f t="shared" si="77"/>
        <v>35000</v>
      </c>
      <c r="N276" s="321">
        <f t="shared" si="77"/>
        <v>0</v>
      </c>
      <c r="O276" s="321">
        <f t="shared" si="77"/>
        <v>0</v>
      </c>
      <c r="P276" s="321">
        <f t="shared" si="77"/>
        <v>0</v>
      </c>
      <c r="Q276" s="321">
        <f t="shared" si="77"/>
        <v>0</v>
      </c>
      <c r="R276" s="321">
        <f t="shared" si="77"/>
        <v>50000</v>
      </c>
      <c r="S276" s="321">
        <f t="shared" si="77"/>
        <v>0</v>
      </c>
    </row>
    <row r="277" spans="1:19" s="322" customFormat="1" ht="15">
      <c r="A277" s="314" t="s">
        <v>582</v>
      </c>
      <c r="B277" s="312">
        <f t="shared" si="76"/>
        <v>0</v>
      </c>
      <c r="C277" s="312">
        <f t="shared" si="76"/>
        <v>739000</v>
      </c>
      <c r="D277" s="312">
        <f t="shared" si="75"/>
        <v>678567</v>
      </c>
      <c r="E277" s="321">
        <f aca="true" t="shared" si="78" ref="E277:S277">SUM(E278)</f>
        <v>0</v>
      </c>
      <c r="F277" s="321">
        <f t="shared" si="78"/>
        <v>475000</v>
      </c>
      <c r="G277" s="321">
        <f t="shared" si="78"/>
        <v>475000</v>
      </c>
      <c r="H277" s="321">
        <f t="shared" si="78"/>
        <v>0</v>
      </c>
      <c r="I277" s="321">
        <f t="shared" si="78"/>
        <v>179000</v>
      </c>
      <c r="J277" s="321">
        <f t="shared" si="78"/>
        <v>168567</v>
      </c>
      <c r="K277" s="321">
        <f t="shared" si="78"/>
        <v>0</v>
      </c>
      <c r="L277" s="321">
        <f t="shared" si="78"/>
        <v>35000</v>
      </c>
      <c r="M277" s="321">
        <f t="shared" si="78"/>
        <v>35000</v>
      </c>
      <c r="N277" s="321">
        <f t="shared" si="78"/>
        <v>0</v>
      </c>
      <c r="O277" s="321">
        <f t="shared" si="78"/>
        <v>0</v>
      </c>
      <c r="P277" s="321">
        <f t="shared" si="78"/>
        <v>0</v>
      </c>
      <c r="Q277" s="321">
        <f t="shared" si="78"/>
        <v>0</v>
      </c>
      <c r="R277" s="321">
        <f t="shared" si="78"/>
        <v>50000</v>
      </c>
      <c r="S277" s="321">
        <f t="shared" si="78"/>
        <v>0</v>
      </c>
    </row>
    <row r="278" spans="1:19" s="322" customFormat="1" ht="15">
      <c r="A278" s="314" t="s">
        <v>716</v>
      </c>
      <c r="B278" s="312">
        <f t="shared" si="76"/>
        <v>0</v>
      </c>
      <c r="C278" s="312">
        <f t="shared" si="76"/>
        <v>739000</v>
      </c>
      <c r="D278" s="312">
        <f t="shared" si="75"/>
        <v>678567</v>
      </c>
      <c r="E278" s="321">
        <f aca="true" t="shared" si="79" ref="E278:S278">SUM(E279,E280,E281,E285)</f>
        <v>0</v>
      </c>
      <c r="F278" s="321">
        <f t="shared" si="79"/>
        <v>475000</v>
      </c>
      <c r="G278" s="321">
        <f t="shared" si="79"/>
        <v>475000</v>
      </c>
      <c r="H278" s="321">
        <f t="shared" si="79"/>
        <v>0</v>
      </c>
      <c r="I278" s="321">
        <f t="shared" si="79"/>
        <v>179000</v>
      </c>
      <c r="J278" s="321">
        <f t="shared" si="79"/>
        <v>168567</v>
      </c>
      <c r="K278" s="321">
        <f t="shared" si="79"/>
        <v>0</v>
      </c>
      <c r="L278" s="321">
        <f t="shared" si="79"/>
        <v>35000</v>
      </c>
      <c r="M278" s="321">
        <f t="shared" si="79"/>
        <v>35000</v>
      </c>
      <c r="N278" s="321">
        <f t="shared" si="79"/>
        <v>0</v>
      </c>
      <c r="O278" s="321">
        <f t="shared" si="79"/>
        <v>0</v>
      </c>
      <c r="P278" s="321">
        <f t="shared" si="79"/>
        <v>0</v>
      </c>
      <c r="Q278" s="321">
        <f t="shared" si="79"/>
        <v>0</v>
      </c>
      <c r="R278" s="321">
        <f t="shared" si="79"/>
        <v>50000</v>
      </c>
      <c r="S278" s="321">
        <f t="shared" si="79"/>
        <v>0</v>
      </c>
    </row>
    <row r="279" spans="1:19" s="322" customFormat="1" ht="15">
      <c r="A279" s="315" t="s">
        <v>717</v>
      </c>
      <c r="B279" s="316"/>
      <c r="C279" s="316">
        <v>56000</v>
      </c>
      <c r="D279" s="316">
        <f t="shared" si="75"/>
        <v>0</v>
      </c>
      <c r="E279" s="316">
        <v>0</v>
      </c>
      <c r="F279" s="316">
        <v>0</v>
      </c>
      <c r="G279" s="316">
        <v>0</v>
      </c>
      <c r="H279" s="316">
        <v>0</v>
      </c>
      <c r="I279" s="316">
        <v>6000</v>
      </c>
      <c r="J279" s="318">
        <v>0</v>
      </c>
      <c r="K279" s="316">
        <v>0</v>
      </c>
      <c r="L279" s="316">
        <v>0</v>
      </c>
      <c r="M279" s="316">
        <v>0</v>
      </c>
      <c r="N279" s="316">
        <v>0</v>
      </c>
      <c r="O279" s="316">
        <v>0</v>
      </c>
      <c r="P279" s="316">
        <v>0</v>
      </c>
      <c r="Q279" s="316">
        <v>0</v>
      </c>
      <c r="R279" s="316">
        <v>50000</v>
      </c>
      <c r="S279" s="318">
        <v>0</v>
      </c>
    </row>
    <row r="280" spans="1:19" s="322" customFormat="1" ht="15">
      <c r="A280" s="315" t="s">
        <v>718</v>
      </c>
      <c r="B280" s="316">
        <v>0</v>
      </c>
      <c r="C280" s="316">
        <v>400000</v>
      </c>
      <c r="D280" s="316">
        <f t="shared" si="75"/>
        <v>400000</v>
      </c>
      <c r="E280" s="316">
        <v>0</v>
      </c>
      <c r="F280" s="316">
        <v>400000</v>
      </c>
      <c r="G280" s="318">
        <v>400000</v>
      </c>
      <c r="H280" s="316">
        <v>0</v>
      </c>
      <c r="I280" s="316">
        <v>0</v>
      </c>
      <c r="J280" s="316">
        <v>0</v>
      </c>
      <c r="K280" s="316">
        <v>0</v>
      </c>
      <c r="L280" s="316">
        <v>0</v>
      </c>
      <c r="M280" s="316">
        <v>0</v>
      </c>
      <c r="N280" s="316">
        <v>0</v>
      </c>
      <c r="O280" s="316">
        <v>0</v>
      </c>
      <c r="P280" s="316">
        <v>0</v>
      </c>
      <c r="Q280" s="316">
        <v>0</v>
      </c>
      <c r="R280" s="316">
        <v>0</v>
      </c>
      <c r="S280" s="316">
        <v>0</v>
      </c>
    </row>
    <row r="281" spans="1:19" s="322" customFormat="1" ht="15">
      <c r="A281" s="315" t="s">
        <v>719</v>
      </c>
      <c r="B281" s="316"/>
      <c r="C281" s="316">
        <v>263000</v>
      </c>
      <c r="D281" s="316">
        <f t="shared" si="75"/>
        <v>260855</v>
      </c>
      <c r="E281" s="317">
        <v>0</v>
      </c>
      <c r="F281" s="316">
        <v>75000</v>
      </c>
      <c r="G281" s="318">
        <v>75000</v>
      </c>
      <c r="H281" s="317">
        <v>0</v>
      </c>
      <c r="I281" s="316">
        <v>153000</v>
      </c>
      <c r="J281" s="318">
        <v>150855</v>
      </c>
      <c r="K281" s="317">
        <v>0</v>
      </c>
      <c r="L281" s="316">
        <v>35000</v>
      </c>
      <c r="M281" s="318">
        <v>35000</v>
      </c>
      <c r="N281" s="317">
        <v>0</v>
      </c>
      <c r="O281" s="316">
        <v>0</v>
      </c>
      <c r="P281" s="316">
        <v>0</v>
      </c>
      <c r="Q281" s="317">
        <v>0</v>
      </c>
      <c r="R281" s="316">
        <v>0</v>
      </c>
      <c r="S281" s="316">
        <v>0</v>
      </c>
    </row>
    <row r="282" spans="1:19" s="322" customFormat="1" ht="15" hidden="1">
      <c r="A282" s="315"/>
      <c r="B282" s="316"/>
      <c r="C282" s="316"/>
      <c r="D282" s="316">
        <f t="shared" si="75"/>
        <v>0</v>
      </c>
      <c r="E282" s="317">
        <v>0</v>
      </c>
      <c r="F282" s="316">
        <v>0</v>
      </c>
      <c r="G282" s="318">
        <f>SUM(F282-E282)</f>
        <v>0</v>
      </c>
      <c r="H282" s="317">
        <v>0</v>
      </c>
      <c r="I282" s="316">
        <v>0</v>
      </c>
      <c r="J282" s="318">
        <f>SUM(I282-H282)</f>
        <v>0</v>
      </c>
      <c r="K282" s="317">
        <v>0</v>
      </c>
      <c r="L282" s="316">
        <v>0</v>
      </c>
      <c r="M282" s="318">
        <f>SUM(L282-K282)</f>
        <v>0</v>
      </c>
      <c r="N282" s="317">
        <v>0</v>
      </c>
      <c r="O282" s="316">
        <v>0</v>
      </c>
      <c r="P282" s="316">
        <v>0</v>
      </c>
      <c r="Q282" s="317"/>
      <c r="R282" s="316"/>
      <c r="S282" s="316"/>
    </row>
    <row r="283" spans="1:19" s="322" customFormat="1" ht="15" hidden="1">
      <c r="A283" s="315"/>
      <c r="B283" s="316"/>
      <c r="C283" s="316"/>
      <c r="D283" s="316">
        <f t="shared" si="75"/>
        <v>0</v>
      </c>
      <c r="E283" s="316">
        <v>0</v>
      </c>
      <c r="F283" s="316">
        <v>0</v>
      </c>
      <c r="G283" s="318">
        <f>SUM(F283-E283)</f>
        <v>0</v>
      </c>
      <c r="H283" s="316">
        <v>0</v>
      </c>
      <c r="I283" s="316">
        <v>0</v>
      </c>
      <c r="J283" s="318">
        <f>SUM(I283-H283)</f>
        <v>0</v>
      </c>
      <c r="K283" s="316">
        <v>0</v>
      </c>
      <c r="L283" s="316">
        <v>0</v>
      </c>
      <c r="M283" s="316">
        <f>SUM(L283-K283)</f>
        <v>0</v>
      </c>
      <c r="N283" s="316">
        <v>0</v>
      </c>
      <c r="O283" s="316">
        <v>0</v>
      </c>
      <c r="P283" s="316">
        <v>0</v>
      </c>
      <c r="Q283" s="316"/>
      <c r="R283" s="316"/>
      <c r="S283" s="316"/>
    </row>
    <row r="284" spans="1:19" s="322" customFormat="1" ht="15" hidden="1">
      <c r="A284" s="315"/>
      <c r="B284" s="316"/>
      <c r="C284" s="316"/>
      <c r="D284" s="316">
        <f t="shared" si="75"/>
        <v>0</v>
      </c>
      <c r="E284" s="317"/>
      <c r="F284" s="316"/>
      <c r="G284" s="318">
        <f>SUM(F284-E284)</f>
        <v>0</v>
      </c>
      <c r="H284" s="317">
        <v>0</v>
      </c>
      <c r="I284" s="316">
        <v>0</v>
      </c>
      <c r="J284" s="318">
        <f>SUM(I284-H284)</f>
        <v>0</v>
      </c>
      <c r="K284" s="317">
        <v>0</v>
      </c>
      <c r="L284" s="316">
        <v>0</v>
      </c>
      <c r="M284" s="318">
        <f>SUM(L284-K284)</f>
        <v>0</v>
      </c>
      <c r="N284" s="317">
        <v>0</v>
      </c>
      <c r="O284" s="316">
        <v>0</v>
      </c>
      <c r="P284" s="316">
        <v>0</v>
      </c>
      <c r="Q284" s="317">
        <v>0</v>
      </c>
      <c r="R284" s="316">
        <v>0</v>
      </c>
      <c r="S284" s="316">
        <v>0</v>
      </c>
    </row>
    <row r="285" spans="1:19" s="322" customFormat="1" ht="15">
      <c r="A285" s="315" t="s">
        <v>720</v>
      </c>
      <c r="B285" s="316">
        <v>0</v>
      </c>
      <c r="C285" s="316">
        <v>20000</v>
      </c>
      <c r="D285" s="316">
        <f t="shared" si="75"/>
        <v>17712</v>
      </c>
      <c r="E285" s="317">
        <v>0</v>
      </c>
      <c r="F285" s="316">
        <v>0</v>
      </c>
      <c r="G285" s="316">
        <v>0</v>
      </c>
      <c r="H285" s="317">
        <v>0</v>
      </c>
      <c r="I285" s="316">
        <v>20000</v>
      </c>
      <c r="J285" s="318">
        <v>17712</v>
      </c>
      <c r="K285" s="317">
        <v>0</v>
      </c>
      <c r="L285" s="316">
        <v>0</v>
      </c>
      <c r="M285" s="316">
        <v>0</v>
      </c>
      <c r="N285" s="317">
        <v>0</v>
      </c>
      <c r="O285" s="316">
        <v>0</v>
      </c>
      <c r="P285" s="316">
        <v>0</v>
      </c>
      <c r="Q285" s="317">
        <v>0</v>
      </c>
      <c r="R285" s="316">
        <v>0</v>
      </c>
      <c r="S285" s="316">
        <v>0</v>
      </c>
    </row>
    <row r="286" spans="1:19" s="322" customFormat="1" ht="15">
      <c r="A286" s="314" t="s">
        <v>693</v>
      </c>
      <c r="B286" s="312">
        <f>SUM(E286,H286,K286,N286,Q286)</f>
        <v>0</v>
      </c>
      <c r="C286" s="312">
        <f>SUM(F286,I286,L286,O286,R286)</f>
        <v>2500</v>
      </c>
      <c r="D286" s="312">
        <f t="shared" si="75"/>
        <v>2500</v>
      </c>
      <c r="E286" s="321">
        <f aca="true" t="shared" si="80" ref="E286:S287">SUM(E287)</f>
        <v>0</v>
      </c>
      <c r="F286" s="321">
        <f t="shared" si="80"/>
        <v>2500</v>
      </c>
      <c r="G286" s="321">
        <f t="shared" si="80"/>
        <v>2500</v>
      </c>
      <c r="H286" s="321">
        <f t="shared" si="80"/>
        <v>0</v>
      </c>
      <c r="I286" s="321">
        <f t="shared" si="80"/>
        <v>0</v>
      </c>
      <c r="J286" s="321">
        <f t="shared" si="80"/>
        <v>0</v>
      </c>
      <c r="K286" s="321">
        <f t="shared" si="80"/>
        <v>0</v>
      </c>
      <c r="L286" s="321">
        <f t="shared" si="80"/>
        <v>0</v>
      </c>
      <c r="M286" s="321">
        <f t="shared" si="80"/>
        <v>0</v>
      </c>
      <c r="N286" s="321">
        <f t="shared" si="80"/>
        <v>0</v>
      </c>
      <c r="O286" s="321">
        <f t="shared" si="80"/>
        <v>0</v>
      </c>
      <c r="P286" s="321">
        <f t="shared" si="80"/>
        <v>0</v>
      </c>
      <c r="Q286" s="321">
        <f t="shared" si="80"/>
        <v>0</v>
      </c>
      <c r="R286" s="321">
        <f t="shared" si="80"/>
        <v>0</v>
      </c>
      <c r="S286" s="321">
        <f t="shared" si="80"/>
        <v>0</v>
      </c>
    </row>
    <row r="287" spans="1:19" s="322" customFormat="1" ht="15">
      <c r="A287" s="314" t="s">
        <v>721</v>
      </c>
      <c r="B287" s="312">
        <f>SUM(E287,H287,K287,N287,Q287)</f>
        <v>0</v>
      </c>
      <c r="C287" s="312">
        <f>SUM(F287,I287,L287,O287,R287)</f>
        <v>2500</v>
      </c>
      <c r="D287" s="312">
        <f t="shared" si="75"/>
        <v>2500</v>
      </c>
      <c r="E287" s="321">
        <f t="shared" si="80"/>
        <v>0</v>
      </c>
      <c r="F287" s="321">
        <f t="shared" si="80"/>
        <v>2500</v>
      </c>
      <c r="G287" s="321">
        <f t="shared" si="80"/>
        <v>2500</v>
      </c>
      <c r="H287" s="321">
        <f t="shared" si="80"/>
        <v>0</v>
      </c>
      <c r="I287" s="321">
        <f t="shared" si="80"/>
        <v>0</v>
      </c>
      <c r="J287" s="321">
        <f t="shared" si="80"/>
        <v>0</v>
      </c>
      <c r="K287" s="321">
        <f t="shared" si="80"/>
        <v>0</v>
      </c>
      <c r="L287" s="321">
        <f t="shared" si="80"/>
        <v>0</v>
      </c>
      <c r="M287" s="321">
        <f t="shared" si="80"/>
        <v>0</v>
      </c>
      <c r="N287" s="321">
        <f t="shared" si="80"/>
        <v>0</v>
      </c>
      <c r="O287" s="321">
        <f t="shared" si="80"/>
        <v>0</v>
      </c>
      <c r="P287" s="321">
        <f t="shared" si="80"/>
        <v>0</v>
      </c>
      <c r="Q287" s="321">
        <f t="shared" si="80"/>
        <v>0</v>
      </c>
      <c r="R287" s="321">
        <f t="shared" si="80"/>
        <v>0</v>
      </c>
      <c r="S287" s="321">
        <f t="shared" si="80"/>
        <v>0</v>
      </c>
    </row>
    <row r="288" spans="1:19" s="313" customFormat="1" ht="15">
      <c r="A288" s="315" t="s">
        <v>694</v>
      </c>
      <c r="B288" s="316"/>
      <c r="C288" s="316">
        <v>2500</v>
      </c>
      <c r="D288" s="316">
        <f t="shared" si="75"/>
        <v>2500</v>
      </c>
      <c r="E288" s="317">
        <v>0</v>
      </c>
      <c r="F288" s="318">
        <v>2500</v>
      </c>
      <c r="G288" s="319">
        <v>2500</v>
      </c>
      <c r="H288" s="317">
        <v>0</v>
      </c>
      <c r="I288" s="318">
        <v>0</v>
      </c>
      <c r="J288" s="318">
        <v>0</v>
      </c>
      <c r="K288" s="317">
        <v>0</v>
      </c>
      <c r="L288" s="316">
        <v>0</v>
      </c>
      <c r="M288" s="316">
        <v>0</v>
      </c>
      <c r="N288" s="317">
        <v>0</v>
      </c>
      <c r="O288" s="316">
        <v>0</v>
      </c>
      <c r="P288" s="316">
        <v>0</v>
      </c>
      <c r="Q288" s="317">
        <v>0</v>
      </c>
      <c r="R288" s="316">
        <v>0</v>
      </c>
      <c r="S288" s="316">
        <v>0</v>
      </c>
    </row>
    <row r="297" ht="12.75">
      <c r="M297" s="4" t="s">
        <v>783</v>
      </c>
    </row>
    <row r="298" spans="8:15" ht="12.75">
      <c r="H298" s="42"/>
      <c r="I298" s="143"/>
      <c r="J298" s="4"/>
      <c r="K298" s="4"/>
      <c r="L298" s="4"/>
      <c r="M298" s="4" t="s">
        <v>784</v>
      </c>
      <c r="N298" s="4"/>
      <c r="O298" s="4"/>
    </row>
    <row r="299" spans="8:15" ht="12.75">
      <c r="H299" s="42"/>
      <c r="I299" s="143"/>
      <c r="J299" s="4"/>
      <c r="K299" s="4"/>
      <c r="L299" s="4"/>
      <c r="M299" s="4"/>
      <c r="N299" s="4"/>
      <c r="O299" s="4" t="s">
        <v>785</v>
      </c>
    </row>
    <row r="300" spans="11:15" ht="12.75">
      <c r="K300" s="28"/>
      <c r="L300" s="28"/>
      <c r="M300" s="28"/>
      <c r="N300" s="28"/>
      <c r="O300" s="28"/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dgavrailova</dc:creator>
  <cp:keywords/>
  <dc:description/>
  <cp:lastModifiedBy>IO</cp:lastModifiedBy>
  <cp:lastPrinted>2005-02-02T12:12:33Z</cp:lastPrinted>
  <dcterms:created xsi:type="dcterms:W3CDTF">2005-01-26T12:56:23Z</dcterms:created>
  <dcterms:modified xsi:type="dcterms:W3CDTF">2005-02-07T12:24:21Z</dcterms:modified>
  <cp:category/>
  <cp:version/>
  <cp:contentType/>
  <cp:contentStatus/>
</cp:coreProperties>
</file>